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4 г\к закону об исполнении за 2023 год\"/>
    </mc:Choice>
  </mc:AlternateContent>
  <bookViews>
    <workbookView xWindow="0" yWindow="0" windowWidth="28800" windowHeight="12435"/>
  </bookViews>
  <sheets>
    <sheet name="Изменения" sheetId="5" r:id="rId1"/>
    <sheet name="Изменения (2)" sheetId="8" r:id="rId2"/>
  </sheets>
  <calcPr calcId="152511"/>
</workbook>
</file>

<file path=xl/calcChain.xml><?xml version="1.0" encoding="utf-8"?>
<calcChain xmlns="http://schemas.openxmlformats.org/spreadsheetml/2006/main">
  <c r="G5" i="8" l="1"/>
  <c r="F5" i="8"/>
  <c r="E5" i="8"/>
  <c r="D5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G44" i="8" l="1"/>
  <c r="F44" i="8"/>
  <c r="E44" i="8"/>
  <c r="D44" i="8"/>
  <c r="G50" i="8"/>
  <c r="F50" i="8"/>
  <c r="E50" i="8"/>
  <c r="D50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C105" i="8"/>
  <c r="C102" i="8"/>
  <c r="D19" i="8"/>
  <c r="F115" i="5"/>
  <c r="E115" i="5"/>
  <c r="D115" i="5"/>
  <c r="C115" i="5"/>
  <c r="F114" i="5"/>
  <c r="E114" i="5"/>
  <c r="D114" i="5"/>
  <c r="C114" i="5"/>
  <c r="F113" i="5"/>
  <c r="E113" i="5"/>
  <c r="D113" i="5"/>
  <c r="C113" i="5"/>
  <c r="F112" i="5"/>
  <c r="E112" i="5"/>
  <c r="D112" i="5"/>
  <c r="C112" i="5"/>
  <c r="F111" i="5"/>
  <c r="E111" i="5"/>
  <c r="D111" i="5"/>
  <c r="C111" i="5"/>
  <c r="F110" i="5"/>
  <c r="E110" i="5"/>
  <c r="D110" i="5"/>
  <c r="C110" i="5"/>
  <c r="F109" i="5"/>
  <c r="E109" i="5"/>
  <c r="D109" i="5"/>
  <c r="C109" i="5"/>
  <c r="F108" i="5"/>
  <c r="E108" i="5"/>
  <c r="D108" i="5"/>
  <c r="C108" i="5"/>
  <c r="F107" i="5"/>
  <c r="E107" i="5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C103" i="5"/>
  <c r="F102" i="5"/>
  <c r="E102" i="5"/>
  <c r="D102" i="5"/>
  <c r="C102" i="5"/>
  <c r="F101" i="5"/>
  <c r="E101" i="5"/>
  <c r="D101" i="5"/>
  <c r="C101" i="5"/>
  <c r="G105" i="5"/>
  <c r="G102" i="5"/>
  <c r="G25" i="5"/>
  <c r="D25" i="5"/>
  <c r="G98" i="8" l="1"/>
  <c r="G97" i="8"/>
  <c r="G96" i="8"/>
  <c r="G95" i="8"/>
  <c r="G94" i="8"/>
  <c r="G93" i="8"/>
  <c r="G114" i="8" s="1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49" i="8"/>
  <c r="G48" i="8"/>
  <c r="G47" i="8"/>
  <c r="G46" i="8"/>
  <c r="G45" i="8"/>
  <c r="G43" i="8"/>
  <c r="G42" i="8"/>
  <c r="G41" i="8"/>
  <c r="G40" i="8"/>
  <c r="G39" i="8"/>
  <c r="G38" i="8"/>
  <c r="G37" i="8"/>
  <c r="G103" i="8" s="1"/>
  <c r="G36" i="8"/>
  <c r="G35" i="8"/>
  <c r="G33" i="8"/>
  <c r="G32" i="8"/>
  <c r="G31" i="8"/>
  <c r="G30" i="8"/>
  <c r="G29" i="8"/>
  <c r="G28" i="8"/>
  <c r="G27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49" i="8"/>
  <c r="F48" i="8"/>
  <c r="F47" i="8"/>
  <c r="F46" i="8"/>
  <c r="F45" i="8"/>
  <c r="F43" i="8"/>
  <c r="F42" i="8"/>
  <c r="F41" i="8"/>
  <c r="F40" i="8"/>
  <c r="F39" i="8"/>
  <c r="F38" i="8"/>
  <c r="F37" i="8"/>
  <c r="F36" i="8"/>
  <c r="F35" i="8"/>
  <c r="F33" i="8"/>
  <c r="F32" i="8"/>
  <c r="F31" i="8"/>
  <c r="F30" i="8"/>
  <c r="F29" i="8"/>
  <c r="F28" i="8"/>
  <c r="F27" i="8"/>
  <c r="E98" i="8"/>
  <c r="E97" i="8"/>
  <c r="E96" i="8"/>
  <c r="E95" i="8"/>
  <c r="E94" i="8"/>
  <c r="E93" i="8"/>
  <c r="E114" i="8" s="1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49" i="8"/>
  <c r="E48" i="8"/>
  <c r="E47" i="8"/>
  <c r="E46" i="8"/>
  <c r="E45" i="8"/>
  <c r="E43" i="8"/>
  <c r="E42" i="8"/>
  <c r="E41" i="8"/>
  <c r="E40" i="8"/>
  <c r="E39" i="8"/>
  <c r="E38" i="8"/>
  <c r="E37" i="8"/>
  <c r="E103" i="8" s="1"/>
  <c r="E36" i="8"/>
  <c r="E35" i="8"/>
  <c r="E33" i="8"/>
  <c r="E32" i="8"/>
  <c r="E31" i="8"/>
  <c r="E30" i="8"/>
  <c r="E29" i="8"/>
  <c r="E28" i="8"/>
  <c r="E27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49" i="8"/>
  <c r="D48" i="8"/>
  <c r="D47" i="8"/>
  <c r="D46" i="8"/>
  <c r="D45" i="8"/>
  <c r="D43" i="8"/>
  <c r="D42" i="8"/>
  <c r="D41" i="8"/>
  <c r="D40" i="8"/>
  <c r="D39" i="8"/>
  <c r="D38" i="8"/>
  <c r="D37" i="8"/>
  <c r="D36" i="8"/>
  <c r="D35" i="8"/>
  <c r="D33" i="8"/>
  <c r="D32" i="8"/>
  <c r="D31" i="8"/>
  <c r="D30" i="8"/>
  <c r="D29" i="8"/>
  <c r="D28" i="8"/>
  <c r="D27" i="8"/>
  <c r="G105" i="8" l="1"/>
  <c r="D105" i="8"/>
  <c r="D106" i="8"/>
  <c r="D110" i="8"/>
  <c r="E111" i="8"/>
  <c r="E115" i="8"/>
  <c r="F102" i="8"/>
  <c r="F113" i="8"/>
  <c r="G104" i="8"/>
  <c r="G107" i="8"/>
  <c r="G108" i="8"/>
  <c r="G109" i="8"/>
  <c r="G112" i="8"/>
  <c r="D104" i="8"/>
  <c r="D109" i="8"/>
  <c r="D114" i="8"/>
  <c r="F103" i="8"/>
  <c r="G113" i="8"/>
  <c r="D108" i="8"/>
  <c r="E110" i="8"/>
  <c r="G102" i="8"/>
  <c r="D102" i="8"/>
  <c r="E104" i="8"/>
  <c r="E108" i="8"/>
  <c r="E109" i="8"/>
  <c r="E112" i="8"/>
  <c r="F105" i="8"/>
  <c r="F106" i="8"/>
  <c r="F110" i="8"/>
  <c r="G111" i="8"/>
  <c r="G115" i="8"/>
  <c r="D107" i="8"/>
  <c r="D112" i="8"/>
  <c r="E105" i="8"/>
  <c r="E106" i="8"/>
  <c r="F111" i="8"/>
  <c r="F115" i="8"/>
  <c r="D113" i="8"/>
  <c r="E107" i="8"/>
  <c r="D103" i="8"/>
  <c r="D111" i="8"/>
  <c r="D115" i="8"/>
  <c r="E102" i="8"/>
  <c r="E113" i="8"/>
  <c r="F104" i="8"/>
  <c r="F107" i="8"/>
  <c r="F108" i="8"/>
  <c r="F109" i="8"/>
  <c r="F112" i="8"/>
  <c r="F114" i="8"/>
  <c r="G106" i="8"/>
  <c r="G110" i="8"/>
  <c r="G26" i="8" l="1"/>
  <c r="G101" i="8" s="1"/>
  <c r="F26" i="8"/>
  <c r="F101" i="8" s="1"/>
  <c r="E26" i="8"/>
  <c r="E101" i="8" s="1"/>
  <c r="D26" i="8"/>
  <c r="D101" i="8" s="1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C110" i="8"/>
  <c r="C104" i="8"/>
  <c r="G101" i="5"/>
  <c r="G115" i="5"/>
  <c r="G114" i="5"/>
  <c r="G113" i="5"/>
  <c r="G112" i="5"/>
  <c r="G111" i="5"/>
  <c r="G110" i="5"/>
  <c r="G109" i="5"/>
  <c r="G108" i="5"/>
  <c r="G107" i="5"/>
  <c r="G106" i="5"/>
  <c r="G104" i="5"/>
  <c r="G103" i="5"/>
  <c r="D25" i="8" l="1"/>
  <c r="C25" i="5"/>
  <c r="G19" i="8" l="1"/>
  <c r="F19" i="8"/>
  <c r="E19" i="8"/>
  <c r="F25" i="5" l="1"/>
  <c r="E25" i="5"/>
  <c r="E25" i="8" s="1"/>
  <c r="G25" i="8" l="1"/>
  <c r="F25" i="8"/>
  <c r="C115" i="8"/>
  <c r="C114" i="8"/>
  <c r="C113" i="8"/>
  <c r="C112" i="8"/>
  <c r="C111" i="8"/>
  <c r="C109" i="8"/>
  <c r="C108" i="8"/>
  <c r="C107" i="8"/>
  <c r="C106" i="8"/>
  <c r="C103" i="8"/>
  <c r="C101" i="8"/>
</calcChain>
</file>

<file path=xl/sharedStrings.xml><?xml version="1.0" encoding="utf-8"?>
<sst xmlns="http://schemas.openxmlformats.org/spreadsheetml/2006/main" count="353" uniqueCount="176">
  <si>
    <t>Наименование</t>
  </si>
  <si>
    <t>Код доходов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</si>
  <si>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</si>
  <si>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</si>
  <si>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</si>
  <si>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</si>
  <si>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</si>
  <si>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</si>
  <si>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Иные безвозмездные поступления</t>
  </si>
  <si>
    <t>X</t>
  </si>
  <si>
    <t>Доходы бюджета - всего</t>
  </si>
  <si>
    <t>2 00 00000 00 0000 000</t>
  </si>
  <si>
    <t>2 02 00000 00 0000 000</t>
  </si>
  <si>
    <t>2 02 1000 00 00000 150</t>
  </si>
  <si>
    <t>2 02 20000 00 0000 150</t>
  </si>
  <si>
    <t>2 02 30000 00 0000 150</t>
  </si>
  <si>
    <t>2 02 4000 00 00000 150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</si>
  <si>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</si>
  <si>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</si>
  <si>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</si>
  <si>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</si>
  <si>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</si>
  <si>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</si>
  <si>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</si>
  <si>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</si>
  <si>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</si>
  <si>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</si>
  <si>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</si>
  <si>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</si>
  <si>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0304</t>
  </si>
  <si>
    <t>0310</t>
  </si>
  <si>
    <t>0400</t>
  </si>
  <si>
    <t>0401</t>
  </si>
  <si>
    <t>0405</t>
  </si>
  <si>
    <t>0406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</si>
  <si>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</si>
  <si>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</si>
  <si>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</si>
  <si>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</si>
  <si>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</si>
  <si>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</si>
  <si>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</si>
  <si>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</si>
  <si>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</si>
  <si>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</si>
  <si>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</si>
  <si>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</si>
  <si>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</si>
  <si>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</si>
  <si>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</si>
  <si>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</si>
  <si>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</si>
  <si>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</si>
  <si>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</si>
  <si>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</si>
  <si>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</si>
  <si>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</si>
  <si>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</si>
  <si>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</si>
  <si>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</si>
  <si>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</si>
  <si>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</si>
  <si>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</si>
  <si>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0904</t>
  </si>
  <si>
    <t>0906</t>
  </si>
  <si>
    <t>0909</t>
  </si>
  <si>
    <t>Расходы бюджета - всего</t>
  </si>
  <si>
    <t>НАЛОГОВЫЕ И НЕНАЛОГОВЫЕ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</si>
  <si>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</si>
  <si>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</si>
  <si>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</si>
  <si>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</si>
  <si>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 на имущество организаций</t>
  </si>
  <si>
    <t>Транспортный налог</t>
  </si>
  <si>
    <t>Налог на игорный бизнес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</si>
  <si>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</si>
  <si>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</si>
  <si>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Иные налоговые и неналоговые доходы</t>
  </si>
  <si>
    <t>Х</t>
  </si>
  <si>
    <t>1 00 00000 00 0000 000</t>
  </si>
  <si>
    <t>1 01 01000 00 0000 000</t>
  </si>
  <si>
    <t>1 01 02000 00 0000 000</t>
  </si>
  <si>
    <t>1 03 02000 00 0000 000</t>
  </si>
  <si>
    <t>1 05 01000 00 0000 000</t>
  </si>
  <si>
    <t>1 06 02000 00 0000 000</t>
  </si>
  <si>
    <t>1 06 04000 00 0000 000</t>
  </si>
  <si>
    <t>1 06 05000 00 0000 000</t>
  </si>
  <si>
    <t>1 07 01000 00 0000 000</t>
  </si>
  <si>
    <t>1 07 04000 00 0000 000</t>
  </si>
  <si>
    <t>Итого, руб.</t>
  </si>
  <si>
    <t>Сведения о внесенных изменениях в Закон Ивановской области 
от 19.12.2022 № 76-ОЗ "Об областном бюджете на 2023 год и на плановый период 2024 и 2025 годов" в части доходов и расходов областного бюджета на 2023 год</t>
  </si>
  <si>
    <t>Утверждено на   2023 год (№ 76-ОЗ от 19.12.2022 в первоначальной редакции), руб.</t>
  </si>
  <si>
    <t>Утверждено на    2023 год (№ 76-ОЗ в редакции от 05.04.2023 № 10-ОЗ), руб.</t>
  </si>
  <si>
    <t>Утверждено на    2023 год (№ 76-ОЗ в редакции от 05.07.2023 № 37-ОЗ), руб.</t>
  </si>
  <si>
    <t>Утверждено на    2023 год (№ 76-ОЗ в редакции от 01.11.2023 № 53-ОЗ), руб.</t>
  </si>
  <si>
    <t>Утверждено на                    2023 год (№ 76-ОЗ в редакции от 22.12.2023 № 75-ОЗ), руб.</t>
  </si>
  <si>
    <t>0110</t>
  </si>
  <si>
    <t xml:space="preserve">      Фундаментальные исследования</t>
  </si>
  <si>
    <t>0402</t>
  </si>
  <si>
    <t xml:space="preserve">      Топливно-энергетический комплекс</t>
  </si>
  <si>
    <t>0410</t>
  </si>
  <si>
    <t xml:space="preserve">      Связь и информатика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</si>
  <si>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</si>
  <si>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</si>
  <si>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</si>
  <si>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</si>
  <si>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</si>
  <si>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</si>
  <si>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Обеспечение проведения выборов и референдумов</t>
  </si>
  <si>
    <t xml:space="preserve">      Резервные фонды</t>
  </si>
  <si>
    <t xml:space="preserve">      Другие общегосударственные вопросы</t>
  </si>
  <si>
    <t xml:space="preserve">    НАЦИОНАЛЬНАЯ ОБОРОНА</t>
  </si>
  <si>
    <t xml:space="preserve">      Мобилизационная и вневойсковая подготовка</t>
  </si>
  <si>
    <t xml:space="preserve">    НАЦИОНАЛЬНАЯ БЕЗОПАСНОСТЬ И ПРАВООХРАНИТЕЛЬНАЯ ДЕЯТЕЛЬНОСТЬ</t>
  </si>
  <si>
    <t xml:space="preserve">      Органы юстиции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</si>
  <si>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</si>
  <si>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 xml:space="preserve">    НАЦИОНАЛЬНАЯ ЭКОНОМИКА</t>
  </si>
  <si>
    <t xml:space="preserve">      Общеэкономические вопросы</t>
  </si>
  <si>
    <t xml:space="preserve">      Сельское хозяйство и рыболовство</t>
  </si>
  <si>
    <t xml:space="preserve">      Водное хозяйство</t>
  </si>
  <si>
    <t xml:space="preserve">      Лесное хозяйство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</si>
  <si>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</si>
  <si>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</si>
  <si>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</si>
  <si>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ЖИЛИЩНО-КОММУНАЛЬНОЕ ХОЗЯЙСТВО</t>
  </si>
  <si>
    <t xml:space="preserve">      Жилищное хозяйство</t>
  </si>
  <si>
    <t xml:space="preserve">      Коммунальное хозяйство</t>
  </si>
  <si>
    <t xml:space="preserve">      Благоустройство</t>
  </si>
  <si>
    <t xml:space="preserve">      Другие вопросы в области жилищно-коммунального хозяйства</t>
  </si>
  <si>
    <t xml:space="preserve">    ОХРАНА ОКРУЖАЮЩЕЙ СРЕДЫ</t>
  </si>
  <si>
    <t xml:space="preserve">      Сбор, удаление отходов и очистка сточных вод</t>
  </si>
  <si>
    <t xml:space="preserve">      Охрана объектов растительного и животного мира и среды их обитания</t>
  </si>
  <si>
    <t xml:space="preserve">      Другие вопросы в области охраны окружающей среды</t>
  </si>
  <si>
    <t xml:space="preserve">    ОБРАЗОВАНИЕ</t>
  </si>
  <si>
    <t xml:space="preserve">      Дошкольное образование</t>
  </si>
  <si>
    <t xml:space="preserve">      Общее образование</t>
  </si>
  <si>
    <t xml:space="preserve">      Дополнительное образование детей</t>
  </si>
  <si>
    <t xml:space="preserve">      Среднее профессиональное образование</t>
  </si>
  <si>
    <t xml:space="preserve">      Профессиональная подготовка, переподготовка и повышение квалификации</t>
  </si>
  <si>
    <t xml:space="preserve">      Молодежная политика</t>
  </si>
  <si>
    <t xml:space="preserve">      Другие вопросы в области образования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</si>
  <si>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</si>
  <si>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</si>
  <si>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</si>
  <si>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ЗДРАВООХРАНЕНИЕ</t>
  </si>
  <si>
    <t xml:space="preserve">      Стационарная медицинская помощь</t>
  </si>
  <si>
    <t xml:space="preserve">      Амбулаторная помощь</t>
  </si>
  <si>
    <t xml:space="preserve">      Медицинская помощь в дневных стационарах всех типов</t>
  </si>
  <si>
    <t xml:space="preserve">      Скорая медицинская помощь</t>
  </si>
  <si>
    <t xml:space="preserve">      Заготовка, переработка, хранение и обеспечение безопасности донорской крови и ее компонентов</t>
  </si>
  <si>
    <t xml:space="preserve">      Другие вопросы в области здравоохранения</t>
  </si>
  <si>
    <t xml:space="preserve">    СОЦИАЛЬНАЯ ПОЛИТИКА</t>
  </si>
  <si>
    <t xml:space="preserve">      Пенсионное обеспечение</t>
  </si>
  <si>
    <t xml:space="preserve">      Социальное обслуживание населения</t>
  </si>
  <si>
    <t xml:space="preserve">      Социальное обеспечение населения</t>
  </si>
  <si>
    <t xml:space="preserve">      Охрана семьи и детства</t>
  </si>
  <si>
    <t xml:space="preserve">      Другие вопросы в области социальной политики</t>
  </si>
  <si>
    <t xml:space="preserve">    ФИЗИЧЕСКАЯ КУЛЬТУРА И СПОРТ</t>
  </si>
  <si>
    <t xml:space="preserve">      Физическая культура</t>
  </si>
  <si>
    <t xml:space="preserve">      Массовый спорт</t>
  </si>
  <si>
    <t xml:space="preserve">      Спорт высших достижений</t>
  </si>
  <si>
    <t xml:space="preserve">      Другие вопросы в области физической культуры и спорта</t>
  </si>
  <si>
    <t xml:space="preserve">    СРЕДСТВА МАССОВОЙ ИНФОРМАЦИИ</t>
  </si>
  <si>
    <t xml:space="preserve">      Периодическая печать и издательства</t>
  </si>
  <si>
    <t xml:space="preserve">      Другие вопросы в области средств массовой информации</t>
  </si>
  <si>
    <t xml:space="preserve">    ОБСЛУЖИВАНИЕ ГОСУДАРСТВЕННОГО (МУНИЦИПАЛЬНОГО) ДОЛГА</t>
  </si>
  <si>
    <t xml:space="preserve">      Обслуживание государственного (муниципального) внутреннего долга</t>
  </si>
  <si>
    <t xml:space="preserve">    МЕЖБЮДЖЕТНЫЕ ТРАНСФЕРТЫ ОБЩЕГО ХАРАКТЕРА БЮДЖЕТАМ БЮДЖЕТНОЙ СИСТЕМЫ РОССИЙСКОЙ ФЕДЕРАЦИИ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</si>
  <si>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</si>
  <si>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 xml:space="preserve">      Иные дотации</t>
  </si>
  <si>
    <t xml:space="preserve">      Прочие межбюджетные трансферты общего характера</t>
  </si>
  <si>
    <t>Единый сельскохозяйственный налог</t>
  </si>
  <si>
    <t>Налог на профессиональный доход</t>
  </si>
  <si>
    <t xml:space="preserve"> 1 05 03000 01 0000 110</t>
  </si>
  <si>
    <t>1 05 06000 01 0000 110</t>
  </si>
  <si>
    <t>1 05 03000 01 0000 110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</si>
</sst>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#\ ##0.00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9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2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0" fillId="0" borderId="13">
      <alignment vertical="top" wrapText="1"/>
    </xf>
    <xf numFmtId="1" fontId="31" fillId="0" borderId="13">
      <alignment horizontal="center" vertical="top" shrinkToFit="1"/>
    </xf>
    <xf numFmtId="4" fontId="30" fillId="16" borderId="13">
      <alignment horizontal="right" vertical="top" shrinkToFit="1"/>
    </xf>
    <xf numFmtId="0" fontId="30" fillId="0" borderId="16">
      <alignment horizontal="right"/>
    </xf>
    <xf numFmtId="0" fontId="31" fillId="0" borderId="0"/>
    <xf numFmtId="4" fontId="30" fillId="16" borderId="16">
      <alignment horizontal="right" vertical="top" shrinkToFit="1"/>
    </xf>
    <xf numFmtId="0" fontId="1" fillId="0" borderId="0"/>
    <xf numFmtId="0" fontId="2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0" borderId="0"/>
    <xf numFmtId="0" fontId="2" fillId="14" borderId="8" applyNumberFormat="0" applyFont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14" borderId="8" applyNumberFormat="0" applyFont="0" applyAlignment="0" applyProtection="0"/>
    <xf numFmtId="0" fontId="1" fillId="0" borderId="0"/>
    <xf numFmtId="0" fontId="2" fillId="14" borderId="8" applyNumberFormat="0" applyFont="0" applyAlignment="0" applyProtection="0"/>
    <xf numFmtId="0" fontId="1" fillId="0" borderId="0"/>
    <xf numFmtId="0" fontId="2" fillId="0" borderId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14" borderId="8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" fontId="30" fillId="17" borderId="13">
      <alignment horizontal="right" vertical="top" shrinkToFit="1"/>
    </xf>
    <xf numFmtId="0" fontId="30" fillId="0" borderId="13">
      <alignment vertical="top" wrapText="1"/>
    </xf>
  </cellStyleXfs>
  <cellXfs count="107">
    <xf numFmtId="0" fontId="0" fillId="0" borderId="0" xfId="0"/>
    <xf numFmtId="4" fontId="0" fillId="0" borderId="0" xfId="0" applyNumberFormat="1"/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0" xfId="0" applyNumberFormat="1" applyFont="1" applyFill="1" applyBorder="1" applyAlignment="1">
      <alignment horizontal="center" vertical="center" wrapText="1"/>
    </xf>
    <xf numFmtId="0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22" fillId="15" borderId="11" xfId="0" applyNumberFormat="1" applyFont="1" applyFill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left" vertical="top" wrapText="1"/>
    </xf>
    <xf numFmtId="0" fontId="27" fillId="15" borderId="10" xfId="0" applyFont="1" applyFill="1" applyBorder="1" applyAlignment="1">
      <alignment horizontal="left" vertical="top" wrapText="1"/>
    </xf>
    <xf numFmtId="0" fontId="26" fillId="0" borderId="0" xfId="0" applyFont="1" applyAlignment="1">
      <alignment wrapText="1"/>
    </xf>
    <xf numFmtId="0" fontId="24" fillId="0" borderId="12" xfId="0" applyFont="1" applyBorder="1" applyAlignment="1">
      <alignment horizontal="center" vertical="center"/>
    </xf>
    <xf numFmtId="3" fontId="25" fillId="15" borderId="12" xfId="0" applyNumberFormat="1" applyFont="1" applyFill="1" applyBorder="1" applyAlignment="1">
      <alignment horizontal="center" vertical="center" wrapText="1"/>
    </xf>
    <xf numFmtId="0" fontId="25" fillId="15" borderId="12" xfId="0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/>
    </xf>
    <xf numFmtId="49" fontId="27" fillId="0" borderId="14" xfId="26" applyNumberFormat="1" applyFont="1" applyBorder="1" applyProtection="1">
      <alignment vertical="top" wrapText="1"/>
    </xf>
    <xf numFmtId="49" fontId="25" fillId="0" borderId="14" xfId="26" applyNumberFormat="1" applyFont="1" applyBorder="1" applyProtection="1">
      <alignment vertical="top" wrapText="1"/>
    </xf>
    <xf numFmtId="49" fontId="27" fillId="0" borderId="15" xfId="26" applyNumberFormat="1" applyFont="1" applyBorder="1" applyProtection="1">
      <alignment vertical="top" wrapText="1"/>
    </xf>
    <xf numFmtId="49" fontId="22" fillId="0" borderId="12" xfId="0" applyNumberFormat="1" applyFont="1" applyBorder="1" applyAlignment="1">
      <alignment horizontal="center" vertical="top" wrapText="1"/>
    </xf>
    <xf numFmtId="49" fontId="20" fillId="0" borderId="12" xfId="0" applyNumberFormat="1" applyFont="1" applyBorder="1" applyAlignment="1">
      <alignment horizontal="center" vertical="top" wrapText="1"/>
    </xf>
    <xf numFmtId="49" fontId="29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27" fillId="15" borderId="14" xfId="26" applyNumberFormat="1" applyFont="1" applyFill="1" applyBorder="1" applyProtection="1">
      <alignment vertical="top" wrapText="1"/>
    </xf>
    <xf numFmtId="49" fontId="0" fillId="15" borderId="12" xfId="0" applyNumberFormat="1" applyFill="1" applyBorder="1" applyAlignment="1">
      <alignment horizontal="center"/>
    </xf>
    <xf numFmtId="2" fontId="32" fillId="0" borderId="0" xfId="0" applyNumberFormat="1" applyFont="1"/>
    <xf numFmtId="0" fontId="22" fillId="15" borderId="11" xfId="0" applyFont="1" applyFill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2" fontId="33" fillId="0" borderId="0" xfId="0" applyNumberFormat="1" applyFont="1"/>
    <xf numFmtId="49" fontId="26" fillId="0" borderId="12" xfId="26" applyNumberFormat="1" applyFont="1" applyBorder="1" applyProtection="1">
      <alignment vertical="top" wrapText="1"/>
    </xf>
    <xf numFmtId="49" fontId="2" fillId="0" borderId="12" xfId="0" applyNumberFormat="1" applyFont="1" applyBorder="1" applyAlignment="1">
      <alignment horizontal="center" vertical="center"/>
    </xf>
    <xf numFmtId="4" fontId="24" fillId="15" borderId="10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" fontId="24" fillId="0" borderId="10" xfId="0" applyNumberFormat="1" applyFont="1" applyBorder="1" applyAlignment="1">
      <alignment vertical="center" wrapText="1"/>
    </xf>
    <xf numFmtId="4" fontId="24" fillId="0" borderId="10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vertical="center" wrapText="1"/>
    </xf>
    <xf numFmtId="4" fontId="26" fillId="0" borderId="10" xfId="0" applyNumberFormat="1" applyFont="1" applyFill="1" applyBorder="1" applyAlignment="1">
      <alignment horizontal="right" vertical="center" wrapText="1"/>
    </xf>
    <xf numFmtId="4" fontId="26" fillId="0" borderId="10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/>
    <xf numFmtId="4" fontId="24" fillId="0" borderId="10" xfId="0" applyNumberFormat="1" applyFont="1" applyBorder="1" applyAlignment="1">
      <alignment horizontal="right" vertical="center"/>
    </xf>
    <xf numFmtId="4" fontId="26" fillId="15" borderId="10" xfId="28" applyNumberFormat="1" applyFont="1" applyFill="1" applyBorder="1" applyAlignment="1" applyProtection="1">
      <alignment horizontal="right" vertical="center" shrinkToFit="1"/>
    </xf>
    <xf numFmtId="4" fontId="24" fillId="15" borderId="10" xfId="28" applyNumberFormat="1" applyFont="1" applyFill="1" applyBorder="1" applyAlignment="1" applyProtection="1">
      <alignment horizontal="right" vertical="center" shrinkToFit="1"/>
    </xf>
    <xf numFmtId="164" fontId="26" fillId="15" borderId="10" xfId="0" applyNumberFormat="1" applyFont="1" applyFill="1" applyBorder="1" applyAlignment="1">
      <alignment horizontal="right" vertical="center" wrapText="1"/>
    </xf>
    <xf numFmtId="164" fontId="24" fillId="15" borderId="10" xfId="0" applyNumberFormat="1" applyFont="1" applyFill="1" applyBorder="1" applyAlignment="1">
      <alignment horizontal="right" vertical="center" wrapText="1"/>
    </xf>
    <xf numFmtId="4" fontId="26" fillId="15" borderId="10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2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24" fillId="0" borderId="10" xfId="0" applyNumberFormat="1" applyFont="1" applyBorder="1" applyAlignment="1">
      <alignment vertical="center"/>
    </xf>
    <xf numFmtId="0" fontId="24" fillId="15" borderId="10" xfId="0" applyFont="1" applyFill="1" applyBorder="1" applyAlignment="1">
      <alignment horizontal="left" vertical="top" wrapText="1"/>
    </xf>
    <xf numFmtId="4" fontId="29" fillId="0" borderId="10" xfId="0" applyNumberFormat="1" applyFont="1" applyBorder="1" applyAlignment="1">
      <alignment horizontal="right" vertical="center"/>
    </xf>
    <xf numFmtId="4" fontId="24" fillId="15" borderId="10" xfId="0" applyNumberFormat="1" applyFont="1" applyFill="1" applyBorder="1" applyAlignment="1">
      <alignment vertical="center" wrapText="1"/>
    </xf>
    <xf numFmtId="4" fontId="24" fillId="15" borderId="10" xfId="0" applyNumberFormat="1" applyFont="1" applyFill="1" applyBorder="1" applyAlignment="1">
      <alignment vertical="center"/>
    </xf>
    <xf numFmtId="4" fontId="24" fillId="0" borderId="12" xfId="0" applyNumberFormat="1" applyFont="1" applyBorder="1" applyAlignment="1">
      <alignment horizontal="right" vertical="center"/>
    </xf>
    <xf numFmtId="2" fontId="0" fillId="0" borderId="0" xfId="0" applyNumberFormat="1"/>
    <xf numFmtId="4" fontId="24" fillId="15" borderId="10" xfId="0" applyNumberFormat="1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 wrapText="1"/>
    </xf>
    <xf numFmtId="4" fontId="24" fillId="15" borderId="12" xfId="0" applyNumberFormat="1" applyFont="1" applyFill="1" applyBorder="1" applyAlignment="1">
      <alignment horizontal="right" vertical="center" wrapText="1"/>
    </xf>
    <xf numFmtId="4" fontId="26" fillId="15" borderId="10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vertical="center"/>
    </xf>
    <xf numFmtId="0" fontId="24" fillId="15" borderId="10" xfId="0" applyFont="1" applyFill="1" applyBorder="1" applyAlignment="1">
      <alignment horizontal="left" vertical="center" wrapText="1"/>
    </xf>
    <xf numFmtId="0" fontId="24" fillId="15" borderId="12" xfId="0" applyFont="1" applyFill="1" applyBorder="1" applyAlignment="1">
      <alignment horizontal="center" vertical="center"/>
    </xf>
    <xf numFmtId="0" fontId="26" fillId="15" borderId="10" xfId="0" applyFont="1" applyFill="1" applyBorder="1" applyAlignment="1">
      <alignment horizontal="justify" vertical="center" wrapText="1"/>
    </xf>
    <xf numFmtId="0" fontId="26" fillId="15" borderId="12" xfId="0" applyFont="1" applyFill="1" applyBorder="1" applyAlignment="1">
      <alignment horizontal="center" vertical="center"/>
    </xf>
    <xf numFmtId="0" fontId="26" fillId="15" borderId="12" xfId="0" applyFont="1" applyFill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left" vertical="center" wrapText="1"/>
    </xf>
    <xf numFmtId="0" fontId="26" fillId="15" borderId="10" xfId="0" applyFont="1" applyFill="1" applyBorder="1" applyAlignment="1">
      <alignment horizontal="center" vertical="center" wrapText="1"/>
    </xf>
    <xf numFmtId="0" fontId="35" fillId="0" borderId="0" xfId="0" applyFont="1"/>
    <xf numFmtId="0" fontId="34" fillId="0" borderId="0" xfId="0" applyFont="1" applyAlignment="1">
      <alignment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3" fontId="24" fillId="15" borderId="12" xfId="0" applyNumberFormat="1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left" vertical="top" wrapText="1"/>
    </xf>
    <xf numFmtId="0" fontId="26" fillId="15" borderId="12" xfId="0" applyFont="1" applyFill="1" applyBorder="1" applyAlignment="1">
      <alignment horizontal="center" vertical="top" wrapText="1"/>
    </xf>
    <xf numFmtId="49" fontId="24" fillId="0" borderId="14" xfId="26" applyNumberFormat="1" applyFont="1" applyBorder="1" applyProtection="1">
      <alignment vertical="top" wrapText="1"/>
    </xf>
    <xf numFmtId="49" fontId="26" fillId="0" borderId="14" xfId="26" applyNumberFormat="1" applyFont="1" applyBorder="1" applyProtection="1">
      <alignment vertical="top" wrapText="1"/>
    </xf>
    <xf numFmtId="49" fontId="26" fillId="15" borderId="14" xfId="26" applyNumberFormat="1" applyFont="1" applyFill="1" applyBorder="1" applyProtection="1">
      <alignment vertical="top" wrapText="1"/>
    </xf>
    <xf numFmtId="49" fontId="26" fillId="0" borderId="15" xfId="26" applyNumberFormat="1" applyFont="1" applyBorder="1" applyProtection="1">
      <alignment vertical="top" wrapText="1"/>
    </xf>
    <xf numFmtId="49" fontId="20" fillId="15" borderId="12" xfId="0" applyNumberFormat="1" applyFont="1" applyFill="1" applyBorder="1" applyAlignment="1">
      <alignment horizontal="center" vertical="top" wrapText="1"/>
    </xf>
    <xf numFmtId="49" fontId="22" fillId="15" borderId="12" xfId="0" applyNumberFormat="1" applyFont="1" applyFill="1" applyBorder="1" applyAlignment="1">
      <alignment horizontal="center" vertical="top" wrapText="1"/>
    </xf>
    <xf numFmtId="49" fontId="29" fillId="15" borderId="12" xfId="0" applyNumberFormat="1" applyFont="1" applyFill="1" applyBorder="1" applyAlignment="1">
      <alignment horizontal="center"/>
    </xf>
    <xf numFmtId="49" fontId="0" fillId="15" borderId="12" xfId="0" applyNumberFormat="1" applyFont="1" applyFill="1" applyBorder="1" applyAlignment="1">
      <alignment horizontal="center"/>
    </xf>
    <xf numFmtId="0" fontId="23" fillId="15" borderId="0" xfId="0" applyNumberFormat="1" applyFont="1" applyFill="1" applyBorder="1" applyAlignment="1">
      <alignment vertical="center" wrapText="1"/>
    </xf>
    <xf numFmtId="0" fontId="28" fillId="15" borderId="0" xfId="0" applyNumberFormat="1" applyFont="1" applyFill="1" applyBorder="1" applyAlignment="1">
      <alignment horizontal="center" vertical="center" wrapText="1"/>
    </xf>
    <xf numFmtId="4" fontId="26" fillId="15" borderId="10" xfId="0" applyNumberFormat="1" applyFont="1" applyFill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top" wrapText="1"/>
    </xf>
    <xf numFmtId="4" fontId="24" fillId="0" borderId="10" xfId="71" applyNumberFormat="1" applyFont="1" applyBorder="1" applyAlignment="1">
      <alignment horizontal="right" vertical="top" wrapText="1"/>
    </xf>
    <xf numFmtId="4" fontId="26" fillId="0" borderId="10" xfId="71" applyNumberFormat="1" applyFont="1" applyBorder="1" applyAlignment="1">
      <alignment horizontal="right" vertical="top" wrapText="1"/>
    </xf>
    <xf numFmtId="4" fontId="20" fillId="0" borderId="10" xfId="0" applyNumberFormat="1" applyFont="1" applyBorder="1" applyAlignment="1">
      <alignment horizontal="right" vertical="center" wrapText="1"/>
    </xf>
    <xf numFmtId="4" fontId="20" fillId="0" borderId="10" xfId="0" applyNumberFormat="1" applyFont="1" applyBorder="1" applyAlignment="1">
      <alignment vertical="center" wrapText="1"/>
    </xf>
    <xf numFmtId="4" fontId="26" fillId="0" borderId="10" xfId="71" applyNumberFormat="1" applyFont="1" applyBorder="1" applyAlignment="1">
      <alignment horizontal="right" vertical="center" wrapText="1"/>
    </xf>
    <xf numFmtId="4" fontId="26" fillId="0" borderId="10" xfId="32" applyNumberFormat="1" applyFont="1" applyBorder="1" applyAlignment="1">
      <alignment vertical="center"/>
    </xf>
    <xf numFmtId="4" fontId="26" fillId="0" borderId="10" xfId="75" applyNumberFormat="1" applyFont="1" applyBorder="1" applyAlignment="1">
      <alignment horizontal="right" vertical="top"/>
    </xf>
    <xf numFmtId="4" fontId="24" fillId="0" borderId="10" xfId="71" applyNumberFormat="1" applyFont="1" applyBorder="1" applyAlignment="1">
      <alignment horizontal="right" vertical="center" wrapText="1"/>
    </xf>
    <xf numFmtId="4" fontId="26" fillId="0" borderId="10" xfId="57" applyNumberFormat="1" applyFont="1" applyBorder="1" applyAlignment="1">
      <alignment vertical="center" wrapText="1"/>
    </xf>
    <xf numFmtId="4" fontId="26" fillId="0" borderId="10" xfId="0" applyNumberFormat="1" applyFont="1" applyBorder="1" applyAlignment="1">
      <alignment vertical="center"/>
    </xf>
    <xf numFmtId="4" fontId="26" fillId="0" borderId="10" xfId="32" applyNumberFormat="1" applyFont="1" applyBorder="1" applyAlignment="1">
      <alignment vertical="center" wrapText="1"/>
    </xf>
    <xf numFmtId="4" fontId="26" fillId="0" borderId="10" xfId="57" applyNumberFormat="1" applyFont="1" applyBorder="1" applyAlignment="1">
      <alignment vertical="center"/>
    </xf>
    <xf numFmtId="4" fontId="26" fillId="0" borderId="10" xfId="67" applyNumberFormat="1" applyFont="1" applyBorder="1" applyAlignment="1">
      <alignment horizontal="right" vertical="center"/>
    </xf>
    <xf numFmtId="4" fontId="26" fillId="0" borderId="10" xfId="75" applyNumberFormat="1" applyFont="1" applyBorder="1" applyAlignment="1">
      <alignment horizontal="right" vertical="center"/>
    </xf>
    <xf numFmtId="4" fontId="24" fillId="0" borderId="10" xfId="0" applyNumberFormat="1" applyFont="1" applyBorder="1" applyAlignment="1">
      <alignment horizontal="right" wrapText="1"/>
    </xf>
  </cellXfs>
  <cellStyles count="109">
    <cellStyle name="Normal" xfId="1"/>
    <cellStyle name="xl23" xfId="30"/>
    <cellStyle name="xl25" xfId="29"/>
    <cellStyle name="xl26" xfId="31"/>
    <cellStyle name="xl31" xfId="26"/>
    <cellStyle name="xl33" xfId="27"/>
    <cellStyle name="xl35" xfId="28"/>
    <cellStyle name="xl37" xfId="108"/>
    <cellStyle name="xl38" xfId="107"/>
    <cellStyle name="Акцент1" xfId="2" builtinId="29" customBuiltin="1"/>
    <cellStyle name="Акцент1 2" xfId="34"/>
    <cellStyle name="Акцент2" xfId="3" builtinId="33" customBuiltin="1"/>
    <cellStyle name="Акцент2 2" xfId="35"/>
    <cellStyle name="Акцент3" xfId="4" builtinId="37" customBuiltin="1"/>
    <cellStyle name="Акцент3 2" xfId="36"/>
    <cellStyle name="Акцент4" xfId="5" builtinId="41" customBuiltin="1"/>
    <cellStyle name="Акцент4 2" xfId="37"/>
    <cellStyle name="Акцент5" xfId="6" builtinId="45" customBuiltin="1"/>
    <cellStyle name="Акцент5 2" xfId="38"/>
    <cellStyle name="Акцент6" xfId="7" builtinId="49" customBuiltin="1"/>
    <cellStyle name="Акцент6 2" xfId="39"/>
    <cellStyle name="Ввод " xfId="8" builtinId="20" customBuiltin="1"/>
    <cellStyle name="Ввод  2" xfId="40"/>
    <cellStyle name="Вывод" xfId="9" builtinId="21" customBuiltin="1"/>
    <cellStyle name="Вывод 2" xfId="41"/>
    <cellStyle name="Вычисление" xfId="10" builtinId="22" customBuiltin="1"/>
    <cellStyle name="Вычисление 2" xfId="42"/>
    <cellStyle name="Заголовок 1" xfId="11" builtinId="16" customBuiltin="1"/>
    <cellStyle name="Заголовок 1 2" xfId="43"/>
    <cellStyle name="Заголовок 2" xfId="12" builtinId="17" customBuiltin="1"/>
    <cellStyle name="Заголовок 2 2" xfId="44"/>
    <cellStyle name="Заголовок 3" xfId="13" builtinId="18" customBuiltin="1"/>
    <cellStyle name="Заголовок 3 2" xfId="45"/>
    <cellStyle name="Заголовок 4" xfId="14" builtinId="19" customBuiltin="1"/>
    <cellStyle name="Заголовок 4 2" xfId="46"/>
    <cellStyle name="Итог" xfId="15" builtinId="25" customBuiltin="1"/>
    <cellStyle name="Итог 2" xfId="47"/>
    <cellStyle name="Контрольная ячейка" xfId="16" builtinId="23" customBuiltin="1"/>
    <cellStyle name="Контрольная ячейка 2" xfId="48"/>
    <cellStyle name="Название" xfId="17" builtinId="15" customBuiltin="1"/>
    <cellStyle name="Название 2" xfId="49"/>
    <cellStyle name="Нейтральный" xfId="18" builtinId="28" customBuiltin="1"/>
    <cellStyle name="Нейтральный 2" xfId="50"/>
    <cellStyle name="Обычный" xfId="0" builtinId="0"/>
    <cellStyle name="Обычный 10" xfId="77"/>
    <cellStyle name="Обычный 11" xfId="90"/>
    <cellStyle name="Обычный 12" xfId="92"/>
    <cellStyle name="Обычный 13" xfId="94"/>
    <cellStyle name="Обычный 14" xfId="96"/>
    <cellStyle name="Обычный 15" xfId="98"/>
    <cellStyle name="Обычный 16" xfId="100"/>
    <cellStyle name="Обычный 17" xfId="102"/>
    <cellStyle name="Обычный 18" xfId="104"/>
    <cellStyle name="Обычный 19" xfId="106"/>
    <cellStyle name="Обычный 2" xfId="32"/>
    <cellStyle name="Обычный 2 10" xfId="78"/>
    <cellStyle name="Обычный 2 11" xfId="89"/>
    <cellStyle name="Обычный 2 12" xfId="91"/>
    <cellStyle name="Обычный 2 13" xfId="93"/>
    <cellStyle name="Обычный 2 14" xfId="95"/>
    <cellStyle name="Обычный 2 15" xfId="97"/>
    <cellStyle name="Обычный 2 16" xfId="99"/>
    <cellStyle name="Обычный 2 17" xfId="101"/>
    <cellStyle name="Обычный 2 18" xfId="103"/>
    <cellStyle name="Обычный 2 19" xfId="105"/>
    <cellStyle name="Обычный 2 2" xfId="33"/>
    <cellStyle name="Обычный 2 3" xfId="58"/>
    <cellStyle name="Обычный 2 4" xfId="60"/>
    <cellStyle name="Обычный 2 5" xfId="66"/>
    <cellStyle name="Обычный 2 6" xfId="63"/>
    <cellStyle name="Обычный 2 7" xfId="69"/>
    <cellStyle name="Обычный 2 8" xfId="72"/>
    <cellStyle name="Обычный 2 9" xfId="73"/>
    <cellStyle name="Обычный 3" xfId="57"/>
    <cellStyle name="Обычный 5" xfId="67"/>
    <cellStyle name="Обычный 6" xfId="62"/>
    <cellStyle name="Обычный 7" xfId="70"/>
    <cellStyle name="Обычный 8" xfId="71"/>
    <cellStyle name="Обычный 9" xfId="75"/>
    <cellStyle name="Плохой" xfId="19" builtinId="27" customBuiltin="1"/>
    <cellStyle name="Плохой 2" xfId="51"/>
    <cellStyle name="Пояснение" xfId="20" builtinId="53" customBuiltin="1"/>
    <cellStyle name="Пояснение 2" xfId="52"/>
    <cellStyle name="Примечание" xfId="21" builtinId="10" customBuiltin="1"/>
    <cellStyle name="Примечание 2" xfId="22"/>
    <cellStyle name="Примечание 2 10" xfId="88"/>
    <cellStyle name="Примечание 2 11" xfId="79"/>
    <cellStyle name="Примечание 2 12" xfId="87"/>
    <cellStyle name="Примечание 2 13" xfId="80"/>
    <cellStyle name="Примечание 2 14" xfId="86"/>
    <cellStyle name="Примечание 2 15" xfId="81"/>
    <cellStyle name="Примечание 2 16" xfId="85"/>
    <cellStyle name="Примечание 2 17" xfId="82"/>
    <cellStyle name="Примечание 2 18" xfId="84"/>
    <cellStyle name="Примечание 2 19" xfId="83"/>
    <cellStyle name="Примечание 2 2" xfId="53"/>
    <cellStyle name="Примечание 2 3" xfId="59"/>
    <cellStyle name="Примечание 2 4" xfId="65"/>
    <cellStyle name="Примечание 2 5" xfId="61"/>
    <cellStyle name="Примечание 2 6" xfId="68"/>
    <cellStyle name="Примечание 2 7" xfId="64"/>
    <cellStyle name="Примечание 2 8" xfId="74"/>
    <cellStyle name="Примечание 2 9" xfId="76"/>
    <cellStyle name="Связанная ячейка" xfId="23" builtinId="24" customBuiltin="1"/>
    <cellStyle name="Связанная ячейка 2" xfId="54"/>
    <cellStyle name="Текст предупреждения" xfId="24" builtinId="11" customBuiltin="1"/>
    <cellStyle name="Текст предупреждения 2" xfId="55"/>
    <cellStyle name="Хороший" xfId="25" builtinId="26" customBuiltin="1"/>
    <cellStyle name="Хороший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N17" sqref="N17"/>
    </sheetView>
  </sheetViews>
  <sheetFormatPr defaultRowHeight="12.75" x14ac:dyDescent="0.2"/>
  <cols>
    <col min="1" max="1" width="44.5703125" customWidth="1"/>
    <col min="2" max="2" width="26.140625" customWidth="1"/>
    <col min="3" max="3" width="22.5703125" style="49" customWidth="1"/>
    <col min="4" max="4" width="23.140625" style="49" customWidth="1"/>
    <col min="5" max="7" width="23.140625" customWidth="1"/>
    <col min="8" max="8" width="17.5703125" customWidth="1"/>
    <col min="9" max="9" width="13.5703125" customWidth="1"/>
    <col min="10" max="11" width="12.140625" customWidth="1"/>
    <col min="12" max="12" width="14.42578125" bestFit="1" customWidth="1"/>
    <col min="14" max="14" width="13.5703125" bestFit="1" customWidth="1"/>
  </cols>
  <sheetData>
    <row r="1" spans="1:8" ht="22.5" x14ac:dyDescent="0.2">
      <c r="A1" s="88"/>
      <c r="B1" s="88"/>
      <c r="C1" s="88"/>
      <c r="D1" s="88"/>
      <c r="E1" s="88"/>
      <c r="F1" s="88"/>
      <c r="G1" s="88"/>
    </row>
    <row r="2" spans="1:8" ht="60.75" customHeight="1" x14ac:dyDescent="0.2">
      <c r="A2" s="89" t="s">
        <v>90</v>
      </c>
      <c r="B2" s="89"/>
      <c r="C2" s="89"/>
      <c r="D2" s="89"/>
      <c r="E2" s="89"/>
      <c r="F2" s="89"/>
      <c r="G2" s="89"/>
    </row>
    <row r="3" spans="1:8" ht="15.75" x14ac:dyDescent="0.2">
      <c r="A3" s="2"/>
      <c r="B3" s="2"/>
      <c r="C3" s="3"/>
      <c r="D3" s="3"/>
      <c r="E3" s="3"/>
      <c r="F3" s="3"/>
      <c r="G3" s="3"/>
    </row>
    <row r="4" spans="1:8" ht="81.75" customHeight="1" x14ac:dyDescent="0.2">
      <c r="A4" s="6" t="s">
        <v>0</v>
      </c>
      <c r="B4" s="4" t="s">
        <v>1</v>
      </c>
      <c r="C4" s="25" t="s">
        <v>91</v>
      </c>
      <c r="D4" s="25" t="s">
        <v>92</v>
      </c>
      <c r="E4" s="25" t="s">
        <v>93</v>
      </c>
      <c r="F4" s="5" t="s">
        <v>94</v>
      </c>
      <c r="G4" s="5" t="s">
        <v>95</v>
      </c>
    </row>
    <row r="5" spans="1:8" x14ac:dyDescent="0.2">
      <c r="A5" s="51" t="s">
        <v>10</v>
      </c>
      <c r="B5" s="10" t="s">
        <v>9</v>
      </c>
      <c r="C5" s="31">
        <v>62493113186.5</v>
      </c>
      <c r="D5" s="50">
        <v>62636109101.360001</v>
      </c>
      <c r="E5" s="31">
        <v>62505486749.07</v>
      </c>
      <c r="F5" s="58">
        <v>67172410291.550003</v>
      </c>
      <c r="G5" s="106">
        <v>66922791511.010002</v>
      </c>
      <c r="H5" s="1"/>
    </row>
    <row r="6" spans="1:8" x14ac:dyDescent="0.2">
      <c r="A6" s="62" t="s">
        <v>67</v>
      </c>
      <c r="B6" s="63" t="s">
        <v>79</v>
      </c>
      <c r="C6" s="57">
        <v>32562905465.18</v>
      </c>
      <c r="D6" s="57">
        <v>32562905465.18</v>
      </c>
      <c r="E6" s="57">
        <v>32562905465.18</v>
      </c>
      <c r="F6" s="33">
        <v>37523713508.020004</v>
      </c>
      <c r="G6" s="92">
        <v>37523713508.019997</v>
      </c>
    </row>
    <row r="7" spans="1:8" x14ac:dyDescent="0.2">
      <c r="A7" s="64" t="s">
        <v>68</v>
      </c>
      <c r="B7" s="65" t="s">
        <v>80</v>
      </c>
      <c r="C7" s="90">
        <v>7039905000</v>
      </c>
      <c r="D7" s="90">
        <v>7039905000</v>
      </c>
      <c r="E7" s="90">
        <v>7039905000</v>
      </c>
      <c r="F7" s="90">
        <v>9218170600</v>
      </c>
      <c r="G7" s="93">
        <v>9218170600</v>
      </c>
    </row>
    <row r="8" spans="1:8" x14ac:dyDescent="0.2">
      <c r="A8" s="64" t="s">
        <v>69</v>
      </c>
      <c r="B8" s="65" t="s">
        <v>81</v>
      </c>
      <c r="C8" s="90">
        <v>9602547000</v>
      </c>
      <c r="D8" s="90">
        <v>9602547000</v>
      </c>
      <c r="E8" s="90">
        <v>9602547000</v>
      </c>
      <c r="F8" s="90">
        <v>10519242000</v>
      </c>
      <c r="G8" s="93">
        <v>10519242000</v>
      </c>
    </row>
    <row r="9" spans="1:8" ht="41.25" customHeight="1" x14ac:dyDescent="0.2">
      <c r="A9" s="64" t="s">
        <v>70</v>
      </c>
      <c r="B9" s="65" t="s">
        <v>82</v>
      </c>
      <c r="C9" s="90">
        <v>7129074670</v>
      </c>
      <c r="D9" s="90">
        <v>7129074670</v>
      </c>
      <c r="E9" s="90">
        <v>7129074670</v>
      </c>
      <c r="F9" s="90">
        <v>7438142448.4300003</v>
      </c>
      <c r="G9" s="94">
        <v>7438142448.4300003</v>
      </c>
    </row>
    <row r="10" spans="1:8" ht="32.25" customHeight="1" x14ac:dyDescent="0.2">
      <c r="A10" s="64" t="s">
        <v>71</v>
      </c>
      <c r="B10" s="65" t="s">
        <v>83</v>
      </c>
      <c r="C10" s="90">
        <v>4519722000</v>
      </c>
      <c r="D10" s="90">
        <v>4519722000</v>
      </c>
      <c r="E10" s="90">
        <v>4519722000</v>
      </c>
      <c r="F10" s="90">
        <v>5149834083</v>
      </c>
      <c r="G10" s="95">
        <v>5334711508.2700005</v>
      </c>
    </row>
    <row r="11" spans="1:8" ht="32.25" customHeight="1" x14ac:dyDescent="0.2">
      <c r="A11" s="64" t="s">
        <v>171</v>
      </c>
      <c r="B11" s="65" t="s">
        <v>173</v>
      </c>
      <c r="C11" s="90"/>
      <c r="D11" s="90"/>
      <c r="E11" s="90"/>
      <c r="F11" s="90">
        <v>-383.21</v>
      </c>
      <c r="G11" s="91">
        <v>-383.21</v>
      </c>
    </row>
    <row r="12" spans="1:8" ht="32.25" customHeight="1" x14ac:dyDescent="0.2">
      <c r="A12" s="64" t="s">
        <v>172</v>
      </c>
      <c r="B12" s="65" t="s">
        <v>174</v>
      </c>
      <c r="C12" s="90">
        <v>77344000</v>
      </c>
      <c r="D12" s="90">
        <v>77344000</v>
      </c>
      <c r="E12" s="90">
        <v>77344000</v>
      </c>
      <c r="F12" s="90">
        <v>119852000</v>
      </c>
      <c r="G12" s="91">
        <v>119852000</v>
      </c>
    </row>
    <row r="13" spans="1:8" x14ac:dyDescent="0.2">
      <c r="A13" s="64" t="s">
        <v>72</v>
      </c>
      <c r="B13" s="65" t="s">
        <v>84</v>
      </c>
      <c r="C13" s="90">
        <v>2164465000</v>
      </c>
      <c r="D13" s="90">
        <v>2164465000</v>
      </c>
      <c r="E13" s="90">
        <v>2164465000</v>
      </c>
      <c r="F13" s="90">
        <v>2242808000</v>
      </c>
      <c r="G13" s="93">
        <v>2057900000</v>
      </c>
    </row>
    <row r="14" spans="1:8" ht="15.75" x14ac:dyDescent="0.2">
      <c r="A14" s="64" t="s">
        <v>73</v>
      </c>
      <c r="B14" s="66" t="s">
        <v>85</v>
      </c>
      <c r="C14" s="90">
        <v>814601000</v>
      </c>
      <c r="D14" s="90">
        <v>814601000</v>
      </c>
      <c r="E14" s="90">
        <v>814601000</v>
      </c>
      <c r="F14" s="90">
        <v>814601000</v>
      </c>
      <c r="G14" s="91">
        <v>814601000</v>
      </c>
    </row>
    <row r="15" spans="1:8" x14ac:dyDescent="0.2">
      <c r="A15" s="64" t="s">
        <v>74</v>
      </c>
      <c r="B15" s="66" t="s">
        <v>86</v>
      </c>
      <c r="C15" s="90">
        <v>840000</v>
      </c>
      <c r="D15" s="90">
        <v>840000</v>
      </c>
      <c r="E15" s="90">
        <v>840000</v>
      </c>
      <c r="F15" s="90">
        <v>840000</v>
      </c>
      <c r="G15" s="93">
        <v>840000</v>
      </c>
    </row>
    <row r="16" spans="1:8" x14ac:dyDescent="0.2">
      <c r="A16" s="64" t="s">
        <v>75</v>
      </c>
      <c r="B16" s="66" t="s">
        <v>87</v>
      </c>
      <c r="C16" s="90">
        <v>23000</v>
      </c>
      <c r="D16" s="90">
        <v>23000</v>
      </c>
      <c r="E16" s="90">
        <v>23000</v>
      </c>
      <c r="F16" s="90">
        <v>23000</v>
      </c>
      <c r="G16" s="93">
        <v>23000</v>
      </c>
    </row>
    <row r="17" spans="1:14" ht="44.25" customHeight="1" x14ac:dyDescent="0.2">
      <c r="A17" s="64" t="s">
        <v>76</v>
      </c>
      <c r="B17" s="66" t="s">
        <v>88</v>
      </c>
      <c r="C17" s="90">
        <v>1554000</v>
      </c>
      <c r="D17" s="90">
        <v>1554000</v>
      </c>
      <c r="E17" s="90">
        <v>1554000</v>
      </c>
      <c r="F17" s="90">
        <v>1554000</v>
      </c>
      <c r="G17" s="96">
        <v>1554000</v>
      </c>
    </row>
    <row r="18" spans="1:14" x14ac:dyDescent="0.2">
      <c r="A18" s="67" t="s">
        <v>77</v>
      </c>
      <c r="B18" s="68" t="s">
        <v>78</v>
      </c>
      <c r="C18" s="90">
        <v>1212829795.1800003</v>
      </c>
      <c r="D18" s="90">
        <v>1212829795.1800003</v>
      </c>
      <c r="E18" s="90">
        <v>1212829795.1800003</v>
      </c>
      <c r="F18" s="97">
        <v>2018646759.800004</v>
      </c>
      <c r="G18" s="98">
        <v>2018677334.5299959</v>
      </c>
      <c r="I18" s="32"/>
    </row>
    <row r="19" spans="1:14" x14ac:dyDescent="0.2">
      <c r="A19" s="7" t="s">
        <v>2</v>
      </c>
      <c r="B19" s="11" t="s">
        <v>11</v>
      </c>
      <c r="C19" s="31">
        <v>29930207721.32</v>
      </c>
      <c r="D19" s="26">
        <v>30073203636.18</v>
      </c>
      <c r="E19" s="26">
        <v>29942581283.889999</v>
      </c>
      <c r="F19" s="34">
        <v>29648696783.529999</v>
      </c>
      <c r="G19" s="34">
        <v>29399078002.990002</v>
      </c>
    </row>
    <row r="20" spans="1:14" ht="42.75" customHeight="1" x14ac:dyDescent="0.2">
      <c r="A20" s="7" t="s">
        <v>3</v>
      </c>
      <c r="B20" s="12" t="s">
        <v>12</v>
      </c>
      <c r="C20" s="31">
        <v>29930207721.32</v>
      </c>
      <c r="D20" s="26">
        <v>30039993821.32</v>
      </c>
      <c r="E20" s="26">
        <v>29721424967.32</v>
      </c>
      <c r="F20" s="34">
        <v>29497040466.959999</v>
      </c>
      <c r="G20" s="34">
        <v>29247421686.419998</v>
      </c>
    </row>
    <row r="21" spans="1:14" ht="29.25" customHeight="1" x14ac:dyDescent="0.2">
      <c r="A21" s="8" t="s">
        <v>4</v>
      </c>
      <c r="B21" s="13" t="s">
        <v>13</v>
      </c>
      <c r="C21" s="44">
        <v>14607246200</v>
      </c>
      <c r="D21" s="27">
        <v>14607246200</v>
      </c>
      <c r="E21" s="27">
        <v>14607246200</v>
      </c>
      <c r="F21" s="37">
        <v>14607246200</v>
      </c>
      <c r="G21" s="37">
        <v>14607246200</v>
      </c>
    </row>
    <row r="22" spans="1:14" ht="30" customHeight="1" x14ac:dyDescent="0.2">
      <c r="A22" s="8" t="s">
        <v>5</v>
      </c>
      <c r="B22" s="13" t="s">
        <v>14</v>
      </c>
      <c r="C22" s="44">
        <v>11785736700</v>
      </c>
      <c r="D22" s="27">
        <v>11895522800</v>
      </c>
      <c r="E22" s="27">
        <v>11576721900</v>
      </c>
      <c r="F22" s="37">
        <v>11348179999.639999</v>
      </c>
      <c r="G22" s="37">
        <v>11098652319.1</v>
      </c>
    </row>
    <row r="23" spans="1:14" ht="29.25" customHeight="1" x14ac:dyDescent="0.2">
      <c r="A23" s="8" t="s">
        <v>6</v>
      </c>
      <c r="B23" s="13" t="s">
        <v>15</v>
      </c>
      <c r="C23" s="44">
        <v>1699767100</v>
      </c>
      <c r="D23" s="27">
        <v>1699767100</v>
      </c>
      <c r="E23" s="27">
        <v>1699967500</v>
      </c>
      <c r="F23" s="37">
        <v>1699967500</v>
      </c>
      <c r="G23" s="37">
        <v>1699967500</v>
      </c>
      <c r="H23" s="9"/>
    </row>
    <row r="24" spans="1:14" x14ac:dyDescent="0.2">
      <c r="A24" s="8" t="s">
        <v>7</v>
      </c>
      <c r="B24" s="13" t="s">
        <v>16</v>
      </c>
      <c r="C24" s="44">
        <v>1837457721.3199999</v>
      </c>
      <c r="D24" s="27">
        <v>1837457721.3199999</v>
      </c>
      <c r="E24" s="27">
        <v>1837489367.3199999</v>
      </c>
      <c r="F24" s="37">
        <v>1841646767.3199999</v>
      </c>
      <c r="G24" s="37">
        <v>1841555667.3199999</v>
      </c>
    </row>
    <row r="25" spans="1:14" x14ac:dyDescent="0.2">
      <c r="A25" s="7" t="s">
        <v>8</v>
      </c>
      <c r="B25" s="14" t="s">
        <v>9</v>
      </c>
      <c r="C25" s="45">
        <f>C19-C20</f>
        <v>0</v>
      </c>
      <c r="D25" s="55">
        <f>D19-D20</f>
        <v>33209814.86000061</v>
      </c>
      <c r="E25" s="59">
        <f t="shared" ref="E25:F25" si="0">E19-E20</f>
        <v>221156316.56999969</v>
      </c>
      <c r="F25" s="31">
        <f t="shared" si="0"/>
        <v>151656316.56999969</v>
      </c>
      <c r="G25" s="31">
        <f>G19-G20</f>
        <v>151656316.57000351</v>
      </c>
      <c r="I25" s="56"/>
      <c r="J25" s="1"/>
      <c r="K25" s="1"/>
      <c r="L25" s="1"/>
      <c r="M25" s="1"/>
      <c r="N25" s="56"/>
    </row>
    <row r="26" spans="1:14" ht="15" x14ac:dyDescent="0.25">
      <c r="A26" s="7" t="s">
        <v>66</v>
      </c>
      <c r="B26" s="14" t="s">
        <v>9</v>
      </c>
      <c r="C26" s="41">
        <v>68033815904.489998</v>
      </c>
      <c r="D26" s="41">
        <v>70352035585.580002</v>
      </c>
      <c r="E26" s="41">
        <v>72534438941.860001</v>
      </c>
      <c r="F26" s="58">
        <v>72613533765.300003</v>
      </c>
      <c r="G26" s="57">
        <v>72048482670.259995</v>
      </c>
      <c r="H26" s="28"/>
    </row>
    <row r="27" spans="1:14" ht="15.75" x14ac:dyDescent="0.2">
      <c r="A27" s="16" t="s">
        <v>102</v>
      </c>
      <c r="B27" s="18" t="s">
        <v>17</v>
      </c>
      <c r="C27" s="43">
        <v>3467041198.3800001</v>
      </c>
      <c r="D27" s="43">
        <v>4484141594.9499998</v>
      </c>
      <c r="E27" s="34">
        <v>4428958177.8299999</v>
      </c>
      <c r="F27" s="34">
        <v>4288643820.7399998</v>
      </c>
      <c r="G27" s="34">
        <v>4196968321.98</v>
      </c>
      <c r="H27" s="39"/>
      <c r="I27" s="40"/>
    </row>
    <row r="28" spans="1:14" ht="44.25" customHeight="1" x14ac:dyDescent="0.2">
      <c r="A28" s="15" t="s">
        <v>103</v>
      </c>
      <c r="B28" s="19" t="s">
        <v>18</v>
      </c>
      <c r="C28" s="42">
        <v>2220285.37</v>
      </c>
      <c r="D28" s="42">
        <v>2220285.37</v>
      </c>
      <c r="E28" s="37">
        <v>3539436.41</v>
      </c>
      <c r="F28" s="37">
        <v>3539436.41</v>
      </c>
      <c r="G28" s="37">
        <v>3539436.41</v>
      </c>
    </row>
    <row r="29" spans="1:14" ht="57" customHeight="1" x14ac:dyDescent="0.2">
      <c r="A29" s="15" t="s">
        <v>104</v>
      </c>
      <c r="B29" s="19" t="s">
        <v>19</v>
      </c>
      <c r="C29" s="42">
        <v>184291190.25</v>
      </c>
      <c r="D29" s="42">
        <v>184291190.25</v>
      </c>
      <c r="E29" s="37">
        <v>184513941.49000001</v>
      </c>
      <c r="F29" s="37">
        <v>185155941.49000001</v>
      </c>
      <c r="G29" s="37">
        <v>185155941.49000001</v>
      </c>
    </row>
    <row r="30" spans="1:14" ht="57" customHeight="1" x14ac:dyDescent="0.2">
      <c r="A30" s="15" t="s">
        <v>105</v>
      </c>
      <c r="B30" s="19" t="s">
        <v>20</v>
      </c>
      <c r="C30" s="42">
        <v>507380608.73000002</v>
      </c>
      <c r="D30" s="42">
        <v>520233005.30000001</v>
      </c>
      <c r="E30" s="37">
        <v>535375160.36000001</v>
      </c>
      <c r="F30" s="37">
        <v>535350628.25</v>
      </c>
      <c r="G30" s="37">
        <v>532776707.04000002</v>
      </c>
    </row>
    <row r="31" spans="1:14" ht="15.75" x14ac:dyDescent="0.2">
      <c r="A31" s="15" t="s">
        <v>106</v>
      </c>
      <c r="B31" s="19" t="s">
        <v>21</v>
      </c>
      <c r="C31" s="42">
        <v>133584807.02</v>
      </c>
      <c r="D31" s="42">
        <v>133584807.02</v>
      </c>
      <c r="E31" s="37">
        <v>135535207.02000001</v>
      </c>
      <c r="F31" s="37">
        <v>143224547.02000001</v>
      </c>
      <c r="G31" s="37">
        <v>143224547.02000001</v>
      </c>
    </row>
    <row r="32" spans="1:14" ht="44.25" customHeight="1" x14ac:dyDescent="0.2">
      <c r="A32" s="15" t="s">
        <v>107</v>
      </c>
      <c r="B32" s="19" t="s">
        <v>22</v>
      </c>
      <c r="C32" s="42">
        <v>158791518.99000001</v>
      </c>
      <c r="D32" s="42">
        <v>162691518.99000001</v>
      </c>
      <c r="E32" s="37">
        <v>163442361.03999999</v>
      </c>
      <c r="F32" s="37">
        <v>163892856.21000001</v>
      </c>
      <c r="G32" s="37">
        <v>163892856.21000001</v>
      </c>
    </row>
    <row r="33" spans="1:7" ht="27.75" customHeight="1" x14ac:dyDescent="0.2">
      <c r="A33" s="15" t="s">
        <v>108</v>
      </c>
      <c r="B33" s="19" t="s">
        <v>23</v>
      </c>
      <c r="C33" s="42">
        <v>189780330.33000001</v>
      </c>
      <c r="D33" s="42">
        <v>189780330.33000001</v>
      </c>
      <c r="E33" s="37">
        <v>189523198.33000001</v>
      </c>
      <c r="F33" s="37">
        <v>189523198.33000001</v>
      </c>
      <c r="G33" s="37">
        <v>189523198.33000001</v>
      </c>
    </row>
    <row r="34" spans="1:7" ht="15.75" x14ac:dyDescent="0.2">
      <c r="A34" s="15" t="s">
        <v>97</v>
      </c>
      <c r="B34" s="84" t="s">
        <v>96</v>
      </c>
      <c r="C34" s="42">
        <v>5000000</v>
      </c>
      <c r="D34" s="42">
        <v>5000000</v>
      </c>
      <c r="E34" s="37">
        <v>5000000</v>
      </c>
      <c r="F34" s="37">
        <v>5000000</v>
      </c>
      <c r="G34" s="37">
        <v>5000000</v>
      </c>
    </row>
    <row r="35" spans="1:7" ht="15.75" x14ac:dyDescent="0.2">
      <c r="A35" s="15" t="s">
        <v>109</v>
      </c>
      <c r="B35" s="84" t="s">
        <v>24</v>
      </c>
      <c r="C35" s="42">
        <v>1082000000</v>
      </c>
      <c r="D35" s="42">
        <v>2082000000</v>
      </c>
      <c r="E35" s="37">
        <v>2055601009.1400001</v>
      </c>
      <c r="F35" s="37">
        <v>1920984369.3099999</v>
      </c>
      <c r="G35" s="37">
        <v>1849499259.3099999</v>
      </c>
    </row>
    <row r="36" spans="1:7" ht="15.75" x14ac:dyDescent="0.2">
      <c r="A36" s="15" t="s">
        <v>110</v>
      </c>
      <c r="B36" s="84" t="s">
        <v>25</v>
      </c>
      <c r="C36" s="42">
        <v>1203992457.6900001</v>
      </c>
      <c r="D36" s="42">
        <v>1204340457.6900001</v>
      </c>
      <c r="E36" s="37">
        <v>1156427864.04</v>
      </c>
      <c r="F36" s="37">
        <v>1141972843.72</v>
      </c>
      <c r="G36" s="37">
        <v>1124356376.1700001</v>
      </c>
    </row>
    <row r="37" spans="1:7" ht="15.75" x14ac:dyDescent="0.2">
      <c r="A37" s="16" t="s">
        <v>111</v>
      </c>
      <c r="B37" s="85" t="s">
        <v>26</v>
      </c>
      <c r="C37" s="43">
        <v>21469300</v>
      </c>
      <c r="D37" s="43">
        <v>21469300</v>
      </c>
      <c r="E37" s="34">
        <v>21469300</v>
      </c>
      <c r="F37" s="34">
        <v>21469300</v>
      </c>
      <c r="G37" s="34">
        <v>21469300</v>
      </c>
    </row>
    <row r="38" spans="1:7" ht="15.75" x14ac:dyDescent="0.2">
      <c r="A38" s="15" t="s">
        <v>112</v>
      </c>
      <c r="B38" s="84" t="s">
        <v>27</v>
      </c>
      <c r="C38" s="42">
        <v>21469300</v>
      </c>
      <c r="D38" s="42">
        <v>21469300</v>
      </c>
      <c r="E38" s="37">
        <v>21469300</v>
      </c>
      <c r="F38" s="37">
        <v>21469300</v>
      </c>
      <c r="G38" s="37">
        <v>21469300</v>
      </c>
    </row>
    <row r="39" spans="1:7" ht="31.5" customHeight="1" x14ac:dyDescent="0.2">
      <c r="A39" s="16" t="s">
        <v>113</v>
      </c>
      <c r="B39" s="85" t="s">
        <v>28</v>
      </c>
      <c r="C39" s="43">
        <v>474570563.32999998</v>
      </c>
      <c r="D39" s="43">
        <v>474570563.32999998</v>
      </c>
      <c r="E39" s="34">
        <v>488641305.08999997</v>
      </c>
      <c r="F39" s="34">
        <v>488641305.08999997</v>
      </c>
      <c r="G39" s="34">
        <v>488641305.08999997</v>
      </c>
    </row>
    <row r="40" spans="1:7" ht="15.75" x14ac:dyDescent="0.2">
      <c r="A40" s="15" t="s">
        <v>114</v>
      </c>
      <c r="B40" s="84" t="s">
        <v>29</v>
      </c>
      <c r="C40" s="42">
        <v>49577100</v>
      </c>
      <c r="D40" s="42">
        <v>49577100</v>
      </c>
      <c r="E40" s="37">
        <v>49577100</v>
      </c>
      <c r="F40" s="37">
        <v>49577100</v>
      </c>
      <c r="G40" s="37">
        <v>49577100</v>
      </c>
    </row>
    <row r="41" spans="1:7" ht="43.5" customHeight="1" x14ac:dyDescent="0.2">
      <c r="A41" s="15" t="s">
        <v>115</v>
      </c>
      <c r="B41" s="84" t="s">
        <v>30</v>
      </c>
      <c r="C41" s="42">
        <v>424993463.32999998</v>
      </c>
      <c r="D41" s="42">
        <v>424993463.32999998</v>
      </c>
      <c r="E41" s="37">
        <v>439064205.08999997</v>
      </c>
      <c r="F41" s="37">
        <v>439064205.08999997</v>
      </c>
      <c r="G41" s="37">
        <v>439064205.08999997</v>
      </c>
    </row>
    <row r="42" spans="1:7" ht="15.75" x14ac:dyDescent="0.2">
      <c r="A42" s="16" t="s">
        <v>116</v>
      </c>
      <c r="B42" s="85" t="s">
        <v>31</v>
      </c>
      <c r="C42" s="43">
        <v>13570929047.620001</v>
      </c>
      <c r="D42" s="43">
        <v>14416288436.75</v>
      </c>
      <c r="E42" s="34">
        <v>15641718610.32</v>
      </c>
      <c r="F42" s="34">
        <v>16560214343.040001</v>
      </c>
      <c r="G42" s="34">
        <v>16561965309.98</v>
      </c>
    </row>
    <row r="43" spans="1:7" ht="15.75" x14ac:dyDescent="0.2">
      <c r="A43" s="15" t="s">
        <v>117</v>
      </c>
      <c r="B43" s="84" t="s">
        <v>32</v>
      </c>
      <c r="C43" s="42">
        <v>339696032.79000002</v>
      </c>
      <c r="D43" s="42">
        <v>340196032.79000002</v>
      </c>
      <c r="E43" s="37">
        <v>343012797.94</v>
      </c>
      <c r="F43" s="37">
        <v>343386368.97000003</v>
      </c>
      <c r="G43" s="37">
        <v>343359419.87</v>
      </c>
    </row>
    <row r="44" spans="1:7" ht="15.75" x14ac:dyDescent="0.2">
      <c r="A44" s="15" t="s">
        <v>99</v>
      </c>
      <c r="B44" s="84" t="s">
        <v>98</v>
      </c>
      <c r="C44" s="42">
        <v>0</v>
      </c>
      <c r="D44" s="42">
        <v>0</v>
      </c>
      <c r="E44" s="37">
        <v>0</v>
      </c>
      <c r="F44" s="37">
        <v>416066104.82999998</v>
      </c>
      <c r="G44" s="37">
        <v>416066104.82999998</v>
      </c>
    </row>
    <row r="45" spans="1:7" ht="15.75" x14ac:dyDescent="0.2">
      <c r="A45" s="15" t="s">
        <v>118</v>
      </c>
      <c r="B45" s="84" t="s">
        <v>33</v>
      </c>
      <c r="C45" s="42">
        <v>865414557.45000005</v>
      </c>
      <c r="D45" s="42">
        <v>867522471.53999996</v>
      </c>
      <c r="E45" s="37">
        <v>873087004.87</v>
      </c>
      <c r="F45" s="37">
        <v>873690355.14999998</v>
      </c>
      <c r="G45" s="37">
        <v>868840533.33000004</v>
      </c>
    </row>
    <row r="46" spans="1:7" ht="15.75" x14ac:dyDescent="0.2">
      <c r="A46" s="15" t="s">
        <v>119</v>
      </c>
      <c r="B46" s="84" t="s">
        <v>34</v>
      </c>
      <c r="C46" s="42">
        <v>73566349.219999999</v>
      </c>
      <c r="D46" s="42">
        <v>73566349.219999999</v>
      </c>
      <c r="E46" s="37">
        <v>74993064.489999995</v>
      </c>
      <c r="F46" s="37">
        <v>68355642.670000002</v>
      </c>
      <c r="G46" s="37">
        <v>68355642.670000002</v>
      </c>
    </row>
    <row r="47" spans="1:7" ht="15.75" x14ac:dyDescent="0.2">
      <c r="A47" s="15" t="s">
        <v>120</v>
      </c>
      <c r="B47" s="84" t="s">
        <v>35</v>
      </c>
      <c r="C47" s="42">
        <v>208542331.13999999</v>
      </c>
      <c r="D47" s="42">
        <v>208542331.13999999</v>
      </c>
      <c r="E47" s="37">
        <v>229746090.13999999</v>
      </c>
      <c r="F47" s="37">
        <v>230431018.13999999</v>
      </c>
      <c r="G47" s="37">
        <v>230431018.13999999</v>
      </c>
    </row>
    <row r="48" spans="1:7" ht="15.75" x14ac:dyDescent="0.2">
      <c r="A48" s="15" t="s">
        <v>121</v>
      </c>
      <c r="B48" s="84" t="s">
        <v>36</v>
      </c>
      <c r="C48" s="42">
        <v>492985658.88</v>
      </c>
      <c r="D48" s="42">
        <v>494569022.48000002</v>
      </c>
      <c r="E48" s="37">
        <v>520720484.72000003</v>
      </c>
      <c r="F48" s="37">
        <v>922008308.69000006</v>
      </c>
      <c r="G48" s="37">
        <v>991885719.89999998</v>
      </c>
    </row>
    <row r="49" spans="1:7" ht="15.75" x14ac:dyDescent="0.2">
      <c r="A49" s="15" t="s">
        <v>122</v>
      </c>
      <c r="B49" s="84" t="s">
        <v>37</v>
      </c>
      <c r="C49" s="42">
        <v>9658796081.8400002</v>
      </c>
      <c r="D49" s="42">
        <v>10388346477.1</v>
      </c>
      <c r="E49" s="37">
        <v>11854778462.540001</v>
      </c>
      <c r="F49" s="37">
        <v>11925876838.969999</v>
      </c>
      <c r="G49" s="37">
        <v>11859961797.969999</v>
      </c>
    </row>
    <row r="50" spans="1:7" ht="15.75" x14ac:dyDescent="0.2">
      <c r="A50" s="15" t="s">
        <v>101</v>
      </c>
      <c r="B50" s="84" t="s">
        <v>100</v>
      </c>
      <c r="C50" s="42">
        <v>100078041.70999999</v>
      </c>
      <c r="D50" s="42">
        <v>100078041.70999999</v>
      </c>
      <c r="E50" s="37">
        <v>100078041.70999999</v>
      </c>
      <c r="F50" s="37">
        <v>100228041.70999999</v>
      </c>
      <c r="G50" s="37">
        <v>100308391.87</v>
      </c>
    </row>
    <row r="51" spans="1:7" ht="25.5" x14ac:dyDescent="0.2">
      <c r="A51" s="15" t="s">
        <v>123</v>
      </c>
      <c r="B51" s="84" t="s">
        <v>38</v>
      </c>
      <c r="C51" s="42">
        <v>1831849994.5899999</v>
      </c>
      <c r="D51" s="42">
        <v>1943467710.77</v>
      </c>
      <c r="E51" s="37">
        <v>1645302663.9100001</v>
      </c>
      <c r="F51" s="37">
        <v>1680171663.9100001</v>
      </c>
      <c r="G51" s="37">
        <v>1682756681.4000001</v>
      </c>
    </row>
    <row r="52" spans="1:7" x14ac:dyDescent="0.2">
      <c r="A52" s="16" t="s">
        <v>124</v>
      </c>
      <c r="B52" s="86" t="s">
        <v>39</v>
      </c>
      <c r="C52" s="43">
        <v>3667292955.6799998</v>
      </c>
      <c r="D52" s="43">
        <v>3757214545.8499999</v>
      </c>
      <c r="E52" s="34">
        <v>3904458705.04</v>
      </c>
      <c r="F52" s="34">
        <v>3240869638.04</v>
      </c>
      <c r="G52" s="34">
        <v>3089243537.25</v>
      </c>
    </row>
    <row r="53" spans="1:7" x14ac:dyDescent="0.2">
      <c r="A53" s="22" t="s">
        <v>125</v>
      </c>
      <c r="B53" s="23" t="s">
        <v>40</v>
      </c>
      <c r="C53" s="42">
        <v>0</v>
      </c>
      <c r="D53" s="42">
        <v>43434838.93</v>
      </c>
      <c r="E53" s="36">
        <v>130905189.17</v>
      </c>
      <c r="F53" s="37">
        <v>280905189.17000002</v>
      </c>
      <c r="G53" s="37">
        <v>280905189.17000002</v>
      </c>
    </row>
    <row r="54" spans="1:7" ht="15.75" x14ac:dyDescent="0.2">
      <c r="A54" s="15" t="s">
        <v>126</v>
      </c>
      <c r="B54" s="19" t="s">
        <v>41</v>
      </c>
      <c r="C54" s="42">
        <v>2548260180.4400001</v>
      </c>
      <c r="D54" s="42">
        <v>2548342705.5500002</v>
      </c>
      <c r="E54" s="37">
        <v>2609316514.5</v>
      </c>
      <c r="F54" s="37">
        <v>1996625737.6800001</v>
      </c>
      <c r="G54" s="37">
        <v>1857475094.1400001</v>
      </c>
    </row>
    <row r="55" spans="1:7" ht="15.75" x14ac:dyDescent="0.2">
      <c r="A55" s="15" t="s">
        <v>127</v>
      </c>
      <c r="B55" s="19" t="s">
        <v>42</v>
      </c>
      <c r="C55" s="42">
        <v>542173920.63</v>
      </c>
      <c r="D55" s="42">
        <v>550313920.63</v>
      </c>
      <c r="E55" s="37">
        <v>548993920.63</v>
      </c>
      <c r="F55" s="37">
        <v>538020781.97000003</v>
      </c>
      <c r="G55" s="37">
        <v>524769127.36000001</v>
      </c>
    </row>
    <row r="56" spans="1:7" ht="25.5" x14ac:dyDescent="0.2">
      <c r="A56" s="15" t="s">
        <v>128</v>
      </c>
      <c r="B56" s="19" t="s">
        <v>43</v>
      </c>
      <c r="C56" s="42">
        <v>576858854.61000001</v>
      </c>
      <c r="D56" s="42">
        <v>615123080.74000001</v>
      </c>
      <c r="E56" s="37">
        <v>615243080.74000001</v>
      </c>
      <c r="F56" s="37">
        <v>425317929.22000003</v>
      </c>
      <c r="G56" s="37">
        <v>426094126.57999998</v>
      </c>
    </row>
    <row r="57" spans="1:7" ht="15.75" x14ac:dyDescent="0.2">
      <c r="A57" s="16" t="s">
        <v>129</v>
      </c>
      <c r="B57" s="18" t="s">
        <v>44</v>
      </c>
      <c r="C57" s="43">
        <v>1773764392.9100001</v>
      </c>
      <c r="D57" s="43">
        <v>1773764392.9100001</v>
      </c>
      <c r="E57" s="34">
        <v>2027524092.9100001</v>
      </c>
      <c r="F57" s="34">
        <v>1730523190.74</v>
      </c>
      <c r="G57" s="34">
        <v>1730523190.74</v>
      </c>
    </row>
    <row r="58" spans="1:7" ht="15.75" x14ac:dyDescent="0.2">
      <c r="A58" s="15" t="s">
        <v>130</v>
      </c>
      <c r="B58" s="19" t="s">
        <v>45</v>
      </c>
      <c r="C58" s="42">
        <v>789736300</v>
      </c>
      <c r="D58" s="42">
        <v>789736300</v>
      </c>
      <c r="E58" s="37">
        <v>1043496000</v>
      </c>
      <c r="F58" s="37">
        <v>746496000</v>
      </c>
      <c r="G58" s="37">
        <v>746496000</v>
      </c>
    </row>
    <row r="59" spans="1:7" ht="25.5" x14ac:dyDescent="0.2">
      <c r="A59" s="15" t="s">
        <v>131</v>
      </c>
      <c r="B59" s="19" t="s">
        <v>46</v>
      </c>
      <c r="C59" s="42">
        <v>972514892.90999997</v>
      </c>
      <c r="D59" s="42">
        <v>972514892.90999997</v>
      </c>
      <c r="E59" s="37">
        <v>972514892.90999997</v>
      </c>
      <c r="F59" s="37">
        <v>972513990.74000001</v>
      </c>
      <c r="G59" s="37">
        <v>972513990.74000001</v>
      </c>
    </row>
    <row r="60" spans="1:7" ht="25.5" x14ac:dyDescent="0.2">
      <c r="A60" s="15" t="s">
        <v>132</v>
      </c>
      <c r="B60" s="19" t="s">
        <v>47</v>
      </c>
      <c r="C60" s="42">
        <v>11513200</v>
      </c>
      <c r="D60" s="42">
        <v>11513200</v>
      </c>
      <c r="E60" s="37">
        <v>11513200</v>
      </c>
      <c r="F60" s="37">
        <v>11513200</v>
      </c>
      <c r="G60" s="37">
        <v>11513200</v>
      </c>
    </row>
    <row r="61" spans="1:7" ht="15.75" x14ac:dyDescent="0.2">
      <c r="A61" s="16" t="s">
        <v>133</v>
      </c>
      <c r="B61" s="18" t="s">
        <v>48</v>
      </c>
      <c r="C61" s="43">
        <v>13746074641.780001</v>
      </c>
      <c r="D61" s="43">
        <v>13751376660.84</v>
      </c>
      <c r="E61" s="34">
        <v>13560661071.120001</v>
      </c>
      <c r="F61" s="34">
        <v>13677099408.08</v>
      </c>
      <c r="G61" s="34">
        <v>13544188134.42</v>
      </c>
    </row>
    <row r="62" spans="1:7" ht="15.75" x14ac:dyDescent="0.2">
      <c r="A62" s="15" t="s">
        <v>134</v>
      </c>
      <c r="B62" s="19" t="s">
        <v>49</v>
      </c>
      <c r="C62" s="42">
        <v>3787398973.73</v>
      </c>
      <c r="D62" s="42">
        <v>3786806273.73</v>
      </c>
      <c r="E62" s="37">
        <v>3703684395.73</v>
      </c>
      <c r="F62" s="37">
        <v>3706452642.23</v>
      </c>
      <c r="G62" s="37">
        <v>3642021535.23</v>
      </c>
    </row>
    <row r="63" spans="1:7" ht="15.75" x14ac:dyDescent="0.2">
      <c r="A63" s="15" t="s">
        <v>135</v>
      </c>
      <c r="B63" s="19" t="s">
        <v>50</v>
      </c>
      <c r="C63" s="42">
        <v>7266347643.2299995</v>
      </c>
      <c r="D63" s="42">
        <v>7270945706.5900002</v>
      </c>
      <c r="E63" s="37">
        <v>7018086332.1899996</v>
      </c>
      <c r="F63" s="37">
        <v>7054922517.0100002</v>
      </c>
      <c r="G63" s="37">
        <v>7026031670.79</v>
      </c>
    </row>
    <row r="64" spans="1:7" ht="15.75" x14ac:dyDescent="0.2">
      <c r="A64" s="15" t="s">
        <v>136</v>
      </c>
      <c r="B64" s="19" t="s">
        <v>51</v>
      </c>
      <c r="C64" s="42">
        <v>294333513.86000001</v>
      </c>
      <c r="D64" s="42">
        <v>294576213.86000001</v>
      </c>
      <c r="E64" s="37">
        <v>301015786.33999997</v>
      </c>
      <c r="F64" s="37">
        <v>374287583.19</v>
      </c>
      <c r="G64" s="37">
        <v>374487583.19</v>
      </c>
    </row>
    <row r="65" spans="1:7" ht="15.75" x14ac:dyDescent="0.2">
      <c r="A65" s="15" t="s">
        <v>137</v>
      </c>
      <c r="B65" s="19" t="s">
        <v>52</v>
      </c>
      <c r="C65" s="42">
        <v>1690862122.5699999</v>
      </c>
      <c r="D65" s="42">
        <v>1690862122.5699999</v>
      </c>
      <c r="E65" s="37">
        <v>1818515270.8399999</v>
      </c>
      <c r="F65" s="37">
        <v>1817650982.74</v>
      </c>
      <c r="G65" s="37">
        <v>1781861218.23</v>
      </c>
    </row>
    <row r="66" spans="1:7" ht="25.5" x14ac:dyDescent="0.2">
      <c r="A66" s="15" t="s">
        <v>138</v>
      </c>
      <c r="B66" s="19" t="s">
        <v>53</v>
      </c>
      <c r="C66" s="42">
        <v>75448073.650000006</v>
      </c>
      <c r="D66" s="42">
        <v>75447483.900000006</v>
      </c>
      <c r="E66" s="37">
        <v>75448273.900000006</v>
      </c>
      <c r="F66" s="37">
        <v>75727948.299999997</v>
      </c>
      <c r="G66" s="37">
        <v>75650868.299999997</v>
      </c>
    </row>
    <row r="67" spans="1:7" ht="15.75" x14ac:dyDescent="0.2">
      <c r="A67" s="15" t="s">
        <v>139</v>
      </c>
      <c r="B67" s="19" t="s">
        <v>54</v>
      </c>
      <c r="C67" s="42">
        <v>10507398.869999999</v>
      </c>
      <c r="D67" s="42">
        <v>10507398.869999999</v>
      </c>
      <c r="E67" s="37">
        <v>10507398.869999999</v>
      </c>
      <c r="F67" s="37">
        <v>10207398.869999999</v>
      </c>
      <c r="G67" s="37">
        <v>10207398.869999999</v>
      </c>
    </row>
    <row r="68" spans="1:7" ht="15.75" x14ac:dyDescent="0.2">
      <c r="A68" s="15" t="s">
        <v>140</v>
      </c>
      <c r="B68" s="19" t="s">
        <v>55</v>
      </c>
      <c r="C68" s="42">
        <v>621176915.87</v>
      </c>
      <c r="D68" s="42">
        <v>622231461.32000005</v>
      </c>
      <c r="E68" s="37">
        <v>633403613.25</v>
      </c>
      <c r="F68" s="37">
        <v>637850335.74000001</v>
      </c>
      <c r="G68" s="37">
        <v>633927859.80999994</v>
      </c>
    </row>
    <row r="69" spans="1:7" ht="15.75" x14ac:dyDescent="0.2">
      <c r="A69" s="16" t="s">
        <v>141</v>
      </c>
      <c r="B69" s="18" t="s">
        <v>56</v>
      </c>
      <c r="C69" s="43">
        <v>1469716296.9400001</v>
      </c>
      <c r="D69" s="43">
        <v>1508256540.01</v>
      </c>
      <c r="E69" s="34">
        <v>1588532811.3099999</v>
      </c>
      <c r="F69" s="34">
        <v>1591981737.6700001</v>
      </c>
      <c r="G69" s="34">
        <v>1592429376.9400001</v>
      </c>
    </row>
    <row r="70" spans="1:7" ht="15.75" x14ac:dyDescent="0.2">
      <c r="A70" s="15" t="s">
        <v>142</v>
      </c>
      <c r="B70" s="19" t="s">
        <v>57</v>
      </c>
      <c r="C70" s="42">
        <v>1432209532.5999999</v>
      </c>
      <c r="D70" s="42">
        <v>1470684482.0999999</v>
      </c>
      <c r="E70" s="37">
        <v>1550960753.4000001</v>
      </c>
      <c r="F70" s="37">
        <v>1552768276.3199999</v>
      </c>
      <c r="G70" s="37">
        <v>1552850556.3199999</v>
      </c>
    </row>
    <row r="71" spans="1:7" ht="25.5" x14ac:dyDescent="0.2">
      <c r="A71" s="15" t="s">
        <v>143</v>
      </c>
      <c r="B71" s="19" t="s">
        <v>58</v>
      </c>
      <c r="C71" s="42">
        <v>37506764.340000004</v>
      </c>
      <c r="D71" s="42">
        <v>37572057.909999996</v>
      </c>
      <c r="E71" s="37">
        <v>37572057.909999996</v>
      </c>
      <c r="F71" s="37">
        <v>39213461.350000001</v>
      </c>
      <c r="G71" s="37">
        <v>39578820.619999997</v>
      </c>
    </row>
    <row r="72" spans="1:7" ht="15.75" x14ac:dyDescent="0.2">
      <c r="A72" s="16" t="s">
        <v>144</v>
      </c>
      <c r="B72" s="18" t="s">
        <v>59</v>
      </c>
      <c r="C72" s="43">
        <v>5454641194.6400003</v>
      </c>
      <c r="D72" s="43">
        <v>5647610214.6999998</v>
      </c>
      <c r="E72" s="34">
        <v>5902273863.7700005</v>
      </c>
      <c r="F72" s="34">
        <v>5801823640.29</v>
      </c>
      <c r="G72" s="34">
        <v>5802342725.1499996</v>
      </c>
    </row>
    <row r="73" spans="1:7" ht="15.75" x14ac:dyDescent="0.2">
      <c r="A73" s="15" t="s">
        <v>145</v>
      </c>
      <c r="B73" s="19" t="s">
        <v>60</v>
      </c>
      <c r="C73" s="42">
        <v>2008358152.5699999</v>
      </c>
      <c r="D73" s="42">
        <v>1821367727.8399999</v>
      </c>
      <c r="E73" s="37">
        <v>1861407397.6099999</v>
      </c>
      <c r="F73" s="37">
        <v>1889247330.51</v>
      </c>
      <c r="G73" s="37">
        <v>1888641400.29</v>
      </c>
    </row>
    <row r="74" spans="1:7" ht="15.75" x14ac:dyDescent="0.2">
      <c r="A74" s="15" t="s">
        <v>146</v>
      </c>
      <c r="B74" s="19" t="s">
        <v>61</v>
      </c>
      <c r="C74" s="42">
        <v>2516293650.6399999</v>
      </c>
      <c r="D74" s="42">
        <v>2699864170.6999998</v>
      </c>
      <c r="E74" s="37">
        <v>2912170566.0300002</v>
      </c>
      <c r="F74" s="37">
        <v>2766987099.3000002</v>
      </c>
      <c r="G74" s="37">
        <v>2768130510.9000001</v>
      </c>
    </row>
    <row r="75" spans="1:7" ht="25.5" x14ac:dyDescent="0.2">
      <c r="A75" s="15" t="s">
        <v>147</v>
      </c>
      <c r="B75" s="19" t="s">
        <v>62</v>
      </c>
      <c r="C75" s="42">
        <v>79225591.769999996</v>
      </c>
      <c r="D75" s="42">
        <v>79225591.769999996</v>
      </c>
      <c r="E75" s="37">
        <v>82191096.870000005</v>
      </c>
      <c r="F75" s="37">
        <v>82191096.870000005</v>
      </c>
      <c r="G75" s="37">
        <v>82172700.349999994</v>
      </c>
    </row>
    <row r="76" spans="1:7" ht="15.75" x14ac:dyDescent="0.2">
      <c r="A76" s="15" t="s">
        <v>148</v>
      </c>
      <c r="B76" s="19" t="s">
        <v>63</v>
      </c>
      <c r="C76" s="42">
        <v>103105325</v>
      </c>
      <c r="D76" s="42">
        <v>103205325</v>
      </c>
      <c r="E76" s="37">
        <v>103205325</v>
      </c>
      <c r="F76" s="37">
        <v>106276003</v>
      </c>
      <c r="G76" s="37">
        <v>106276003</v>
      </c>
    </row>
    <row r="77" spans="1:7" ht="25.5" x14ac:dyDescent="0.2">
      <c r="A77" s="15" t="s">
        <v>149</v>
      </c>
      <c r="B77" s="19" t="s">
        <v>64</v>
      </c>
      <c r="C77" s="42">
        <v>173408587.41</v>
      </c>
      <c r="D77" s="42">
        <v>173408587.41</v>
      </c>
      <c r="E77" s="37">
        <v>173408587.41</v>
      </c>
      <c r="F77" s="37">
        <v>173733437.41</v>
      </c>
      <c r="G77" s="37">
        <v>173733437.41</v>
      </c>
    </row>
    <row r="78" spans="1:7" ht="15.75" x14ac:dyDescent="0.2">
      <c r="A78" s="15" t="s">
        <v>150</v>
      </c>
      <c r="B78" s="19" t="s">
        <v>65</v>
      </c>
      <c r="C78" s="42">
        <v>574249887.25</v>
      </c>
      <c r="D78" s="42">
        <v>770538811.98000002</v>
      </c>
      <c r="E78" s="37">
        <v>769890890.85000002</v>
      </c>
      <c r="F78" s="37">
        <v>783388673.20000005</v>
      </c>
      <c r="G78" s="37">
        <v>783388673.20000005</v>
      </c>
    </row>
    <row r="79" spans="1:7" ht="15.75" x14ac:dyDescent="0.2">
      <c r="A79" s="16" t="s">
        <v>151</v>
      </c>
      <c r="B79" s="18">
        <v>1000</v>
      </c>
      <c r="C79" s="43">
        <v>16674051606.43</v>
      </c>
      <c r="D79" s="43">
        <v>16997269807.530001</v>
      </c>
      <c r="E79" s="34">
        <v>16987486111.59</v>
      </c>
      <c r="F79" s="34">
        <v>17008477650.190001</v>
      </c>
      <c r="G79" s="34">
        <v>16811072422.68</v>
      </c>
    </row>
    <row r="80" spans="1:7" ht="15.75" x14ac:dyDescent="0.2">
      <c r="A80" s="15" t="s">
        <v>152</v>
      </c>
      <c r="B80" s="19">
        <v>1001</v>
      </c>
      <c r="C80" s="42">
        <v>80057201.25</v>
      </c>
      <c r="D80" s="42">
        <v>80057201.25</v>
      </c>
      <c r="E80" s="37">
        <v>88484896.010000005</v>
      </c>
      <c r="F80" s="37">
        <v>87935888.810000002</v>
      </c>
      <c r="G80" s="37">
        <v>85468483.069999993</v>
      </c>
    </row>
    <row r="81" spans="1:7" ht="15.75" x14ac:dyDescent="0.2">
      <c r="A81" s="15" t="s">
        <v>153</v>
      </c>
      <c r="B81" s="19">
        <v>1002</v>
      </c>
      <c r="C81" s="42">
        <v>2586776529.7600002</v>
      </c>
      <c r="D81" s="42">
        <v>2586776529.7600002</v>
      </c>
      <c r="E81" s="37">
        <v>2593905563.6700001</v>
      </c>
      <c r="F81" s="37">
        <v>2615765358.9099998</v>
      </c>
      <c r="G81" s="37">
        <v>2613496009.02</v>
      </c>
    </row>
    <row r="82" spans="1:7" ht="15.75" x14ac:dyDescent="0.2">
      <c r="A82" s="15" t="s">
        <v>154</v>
      </c>
      <c r="B82" s="19">
        <v>1003</v>
      </c>
      <c r="C82" s="42">
        <v>10178673829.75</v>
      </c>
      <c r="D82" s="42">
        <v>10457573829.75</v>
      </c>
      <c r="E82" s="37">
        <v>10442862684</v>
      </c>
      <c r="F82" s="37">
        <v>10440742473.09</v>
      </c>
      <c r="G82" s="37">
        <v>10429075775.1</v>
      </c>
    </row>
    <row r="83" spans="1:7" ht="15.75" x14ac:dyDescent="0.2">
      <c r="A83" s="15" t="s">
        <v>155</v>
      </c>
      <c r="B83" s="19">
        <v>1004</v>
      </c>
      <c r="C83" s="42">
        <v>3349925165.1399999</v>
      </c>
      <c r="D83" s="42">
        <v>3394243366.2399998</v>
      </c>
      <c r="E83" s="37">
        <v>3383048832.3800001</v>
      </c>
      <c r="F83" s="37">
        <v>3383324209.3000002</v>
      </c>
      <c r="G83" s="37">
        <v>3202358845.5500002</v>
      </c>
    </row>
    <row r="84" spans="1:7" ht="15.75" x14ac:dyDescent="0.2">
      <c r="A84" s="15" t="s">
        <v>156</v>
      </c>
      <c r="B84" s="19">
        <v>1006</v>
      </c>
      <c r="C84" s="42">
        <v>478618880.52999997</v>
      </c>
      <c r="D84" s="42">
        <v>478618880.52999997</v>
      </c>
      <c r="E84" s="37">
        <v>479184135.52999997</v>
      </c>
      <c r="F84" s="37">
        <v>480709720.07999998</v>
      </c>
      <c r="G84" s="37">
        <v>480673309.94</v>
      </c>
    </row>
    <row r="85" spans="1:7" ht="15.75" x14ac:dyDescent="0.2">
      <c r="A85" s="16" t="s">
        <v>157</v>
      </c>
      <c r="B85" s="18">
        <v>1100</v>
      </c>
      <c r="C85" s="43">
        <v>1564394633.54</v>
      </c>
      <c r="D85" s="43">
        <v>1579855733.54</v>
      </c>
      <c r="E85" s="34">
        <v>1842497097.71</v>
      </c>
      <c r="F85" s="34">
        <v>1873136680.6099999</v>
      </c>
      <c r="G85" s="34">
        <v>1878878987.25</v>
      </c>
    </row>
    <row r="86" spans="1:7" ht="15.75" x14ac:dyDescent="0.2">
      <c r="A86" s="15" t="s">
        <v>158</v>
      </c>
      <c r="B86" s="19">
        <v>1101</v>
      </c>
      <c r="C86" s="42">
        <v>6207006.9299999997</v>
      </c>
      <c r="D86" s="42">
        <v>6207006.9299999997</v>
      </c>
      <c r="E86" s="37">
        <v>6307006.9299999997</v>
      </c>
      <c r="F86" s="37">
        <v>8555297.8399999999</v>
      </c>
      <c r="G86" s="37">
        <v>8555297.8399999999</v>
      </c>
    </row>
    <row r="87" spans="1:7" ht="15.75" x14ac:dyDescent="0.2">
      <c r="A87" s="15" t="s">
        <v>159</v>
      </c>
      <c r="B87" s="19">
        <v>1102</v>
      </c>
      <c r="C87" s="42">
        <v>1216869174.53</v>
      </c>
      <c r="D87" s="42">
        <v>1216369174.53</v>
      </c>
      <c r="E87" s="37">
        <v>1465811538.7</v>
      </c>
      <c r="F87" s="37">
        <v>1470678093.6500001</v>
      </c>
      <c r="G87" s="37">
        <v>1470678093.6500001</v>
      </c>
    </row>
    <row r="88" spans="1:7" ht="15.75" x14ac:dyDescent="0.2">
      <c r="A88" s="15" t="s">
        <v>160</v>
      </c>
      <c r="B88" s="19">
        <v>1103</v>
      </c>
      <c r="C88" s="42">
        <v>328320720.97000003</v>
      </c>
      <c r="D88" s="42">
        <v>344281820.97000003</v>
      </c>
      <c r="E88" s="37">
        <v>357380820.97000003</v>
      </c>
      <c r="F88" s="37">
        <v>380691023.44999999</v>
      </c>
      <c r="G88" s="37">
        <v>386391023.44999999</v>
      </c>
    </row>
    <row r="89" spans="1:7" ht="25.5" x14ac:dyDescent="0.2">
      <c r="A89" s="15" t="s">
        <v>161</v>
      </c>
      <c r="B89" s="19">
        <v>1105</v>
      </c>
      <c r="C89" s="42">
        <v>12997731.109999999</v>
      </c>
      <c r="D89" s="42">
        <v>12997731.109999999</v>
      </c>
      <c r="E89" s="37">
        <v>12997731.109999999</v>
      </c>
      <c r="F89" s="37">
        <v>13212265.67</v>
      </c>
      <c r="G89" s="37">
        <v>13254572.310000001</v>
      </c>
    </row>
    <row r="90" spans="1:7" ht="15.75" x14ac:dyDescent="0.2">
      <c r="A90" s="16" t="s">
        <v>162</v>
      </c>
      <c r="B90" s="18">
        <v>1200</v>
      </c>
      <c r="C90" s="43">
        <v>137976300.56999999</v>
      </c>
      <c r="D90" s="43">
        <v>142692257.53999999</v>
      </c>
      <c r="E90" s="34">
        <v>142692257.53999999</v>
      </c>
      <c r="F90" s="34">
        <v>143084559.63</v>
      </c>
      <c r="G90" s="34">
        <v>143191567.59999999</v>
      </c>
    </row>
    <row r="91" spans="1:7" ht="15.75" x14ac:dyDescent="0.2">
      <c r="A91" s="15" t="s">
        <v>163</v>
      </c>
      <c r="B91" s="19">
        <v>1202</v>
      </c>
      <c r="C91" s="42">
        <v>105097884.20999999</v>
      </c>
      <c r="D91" s="42">
        <v>109413841.18000001</v>
      </c>
      <c r="E91" s="37">
        <v>109413841.18000001</v>
      </c>
      <c r="F91" s="37">
        <v>109413841.18000001</v>
      </c>
      <c r="G91" s="37">
        <v>109413841.18000001</v>
      </c>
    </row>
    <row r="92" spans="1:7" ht="25.5" x14ac:dyDescent="0.2">
      <c r="A92" s="15" t="s">
        <v>164</v>
      </c>
      <c r="B92" s="19">
        <v>1204</v>
      </c>
      <c r="C92" s="42">
        <v>32878416.359999999</v>
      </c>
      <c r="D92" s="42">
        <v>33278416.359999999</v>
      </c>
      <c r="E92" s="37">
        <v>33278416.359999999</v>
      </c>
      <c r="F92" s="37">
        <v>33670718.450000003</v>
      </c>
      <c r="G92" s="37">
        <v>33777726.420000002</v>
      </c>
    </row>
    <row r="93" spans="1:7" ht="25.5" x14ac:dyDescent="0.2">
      <c r="A93" s="16" t="s">
        <v>165</v>
      </c>
      <c r="B93" s="18">
        <v>1300</v>
      </c>
      <c r="C93" s="43">
        <v>255485287.86000001</v>
      </c>
      <c r="D93" s="43">
        <v>81592002.319999993</v>
      </c>
      <c r="E93" s="34">
        <v>81592002.319999993</v>
      </c>
      <c r="F93" s="34">
        <v>21634955.870000001</v>
      </c>
      <c r="G93" s="34">
        <v>21634955.870000001</v>
      </c>
    </row>
    <row r="94" spans="1:7" ht="25.5" x14ac:dyDescent="0.2">
      <c r="A94" s="15" t="s">
        <v>166</v>
      </c>
      <c r="B94" s="19">
        <v>1301</v>
      </c>
      <c r="C94" s="42">
        <v>255485287.86000001</v>
      </c>
      <c r="D94" s="42">
        <v>81592002.319999993</v>
      </c>
      <c r="E94" s="37">
        <v>81592002.319999993</v>
      </c>
      <c r="F94" s="37">
        <v>21634955.870000001</v>
      </c>
      <c r="G94" s="37">
        <v>21634955.870000001</v>
      </c>
    </row>
    <row r="95" spans="1:7" ht="38.25" x14ac:dyDescent="0.2">
      <c r="A95" s="16" t="s">
        <v>167</v>
      </c>
      <c r="B95" s="20">
        <v>1400</v>
      </c>
      <c r="C95" s="43">
        <v>5756408484.8100004</v>
      </c>
      <c r="D95" s="43">
        <v>5715933535.3100004</v>
      </c>
      <c r="E95" s="34">
        <v>5915933535.3100004</v>
      </c>
      <c r="F95" s="34">
        <v>6165933535.3100004</v>
      </c>
      <c r="G95" s="34">
        <v>6165933535.3100004</v>
      </c>
    </row>
    <row r="96" spans="1:7" ht="38.25" x14ac:dyDescent="0.2">
      <c r="A96" s="15" t="s">
        <v>168</v>
      </c>
      <c r="B96" s="21">
        <v>1401</v>
      </c>
      <c r="C96" s="42">
        <v>4265753100</v>
      </c>
      <c r="D96" s="42">
        <v>4265753100</v>
      </c>
      <c r="E96" s="37">
        <v>4265753100</v>
      </c>
      <c r="F96" s="38">
        <v>4265753100</v>
      </c>
      <c r="G96" s="38">
        <v>4265753100</v>
      </c>
    </row>
    <row r="97" spans="1:7" x14ac:dyDescent="0.2">
      <c r="A97" s="17" t="s">
        <v>169</v>
      </c>
      <c r="B97" s="21">
        <v>1402</v>
      </c>
      <c r="C97" s="42">
        <v>1450180435.3099999</v>
      </c>
      <c r="D97" s="42">
        <v>1450180435.3099999</v>
      </c>
      <c r="E97" s="37">
        <v>1650180435.3099999</v>
      </c>
      <c r="F97" s="36">
        <v>1900180435.3099999</v>
      </c>
      <c r="G97" s="36">
        <v>1900180435.3099999</v>
      </c>
    </row>
    <row r="98" spans="1:7" ht="25.5" x14ac:dyDescent="0.2">
      <c r="A98" s="29" t="s">
        <v>170</v>
      </c>
      <c r="B98" s="30">
        <v>1403</v>
      </c>
      <c r="C98" s="60">
        <v>40474949.5</v>
      </c>
      <c r="D98" s="42">
        <v>0</v>
      </c>
      <c r="E98" s="36">
        <v>0</v>
      </c>
      <c r="F98" s="38">
        <v>0</v>
      </c>
      <c r="G98" s="38">
        <v>0</v>
      </c>
    </row>
    <row r="99" spans="1:7" x14ac:dyDescent="0.2">
      <c r="C99" s="47"/>
    </row>
    <row r="100" spans="1:7" ht="15" x14ac:dyDescent="0.25">
      <c r="D100" s="48"/>
      <c r="E100" s="24"/>
      <c r="F100" s="24"/>
      <c r="G100" s="24"/>
    </row>
    <row r="101" spans="1:7" ht="15" x14ac:dyDescent="0.25">
      <c r="C101" s="48">
        <f t="shared" ref="C101:F101" si="1">C26-C27-C37-C39-C42-C52-C57-C61-C69-C72-C79-C85-C90-C93-C95</f>
        <v>0</v>
      </c>
      <c r="D101" s="48">
        <f t="shared" si="1"/>
        <v>0</v>
      </c>
      <c r="E101" s="24">
        <f t="shared" si="1"/>
        <v>0</v>
      </c>
      <c r="F101" s="24">
        <f t="shared" si="1"/>
        <v>7.62939453125E-6</v>
      </c>
      <c r="G101" s="24">
        <f>G26-G27-G37-G39-G42-G52-G57-G61-G69-G72-G79-G85-G90-G93-G95</f>
        <v>0</v>
      </c>
    </row>
    <row r="102" spans="1:7" ht="15" x14ac:dyDescent="0.25">
      <c r="C102" s="48">
        <f t="shared" ref="C102:F102" si="2">C27-C28-C29-C30-C31-C32-C33-C34-C35-C36</f>
        <v>0</v>
      </c>
      <c r="D102" s="48">
        <f t="shared" si="2"/>
        <v>0</v>
      </c>
      <c r="E102" s="24">
        <f t="shared" si="2"/>
        <v>0</v>
      </c>
      <c r="F102" s="24">
        <f t="shared" si="2"/>
        <v>0</v>
      </c>
      <c r="G102" s="24">
        <f>G27-G28-G29-G30-G31-G32-G33-G34-G35-G36</f>
        <v>0</v>
      </c>
    </row>
    <row r="103" spans="1:7" ht="15" x14ac:dyDescent="0.25">
      <c r="C103" s="48">
        <f t="shared" ref="C103:F103" si="3">C37-C38</f>
        <v>0</v>
      </c>
      <c r="D103" s="48">
        <f t="shared" si="3"/>
        <v>0</v>
      </c>
      <c r="E103" s="24">
        <f t="shared" si="3"/>
        <v>0</v>
      </c>
      <c r="F103" s="24">
        <f t="shared" si="3"/>
        <v>0</v>
      </c>
      <c r="G103" s="24">
        <f>G37-G38</f>
        <v>0</v>
      </c>
    </row>
    <row r="104" spans="1:7" ht="15" x14ac:dyDescent="0.25">
      <c r="C104" s="48">
        <f t="shared" ref="C104:F104" si="4">C39-C40-C41</f>
        <v>0</v>
      </c>
      <c r="D104" s="48">
        <f t="shared" si="4"/>
        <v>0</v>
      </c>
      <c r="E104" s="24">
        <f t="shared" si="4"/>
        <v>0</v>
      </c>
      <c r="F104" s="24">
        <f t="shared" si="4"/>
        <v>0</v>
      </c>
      <c r="G104" s="24">
        <f>G39-G40-G41</f>
        <v>0</v>
      </c>
    </row>
    <row r="105" spans="1:7" ht="15" x14ac:dyDescent="0.25">
      <c r="C105" s="48">
        <f t="shared" ref="C105:F105" si="5">C42-C43-C44-C45-C46-C47-C48-C49-C50-C51</f>
        <v>0</v>
      </c>
      <c r="D105" s="48">
        <f t="shared" si="5"/>
        <v>0</v>
      </c>
      <c r="E105" s="24">
        <f t="shared" si="5"/>
        <v>0</v>
      </c>
      <c r="F105" s="24">
        <f t="shared" si="5"/>
        <v>2.6226043701171875E-6</v>
      </c>
      <c r="G105" s="24">
        <f>G42-G43-G44-G45-G46-G47-G48-G49-G50-G51</f>
        <v>0</v>
      </c>
    </row>
    <row r="106" spans="1:7" ht="15" x14ac:dyDescent="0.25">
      <c r="C106" s="48">
        <f t="shared" ref="C106:F106" si="6">C52-C53-C54-C55-C56</f>
        <v>0</v>
      </c>
      <c r="D106" s="48">
        <f t="shared" si="6"/>
        <v>0</v>
      </c>
      <c r="E106" s="24">
        <f t="shared" si="6"/>
        <v>0</v>
      </c>
      <c r="F106" s="24">
        <f t="shared" si="6"/>
        <v>0</v>
      </c>
      <c r="G106" s="24">
        <f t="shared" ref="G106" si="7">G52-G53-G54-G55-G56</f>
        <v>0</v>
      </c>
    </row>
    <row r="107" spans="1:7" ht="15" x14ac:dyDescent="0.25">
      <c r="C107" s="48">
        <f t="shared" ref="C107:F107" si="8">C57-C58-C59-C60</f>
        <v>1.1920928955078125E-7</v>
      </c>
      <c r="D107" s="48">
        <f t="shared" si="8"/>
        <v>1.1920928955078125E-7</v>
      </c>
      <c r="E107" s="24">
        <f t="shared" si="8"/>
        <v>1.1920928955078125E-7</v>
      </c>
      <c r="F107" s="24">
        <f t="shared" si="8"/>
        <v>0</v>
      </c>
      <c r="G107" s="24">
        <f t="shared" ref="G107" si="9">G57-G58-G59-G60</f>
        <v>0</v>
      </c>
    </row>
    <row r="108" spans="1:7" ht="15" x14ac:dyDescent="0.25">
      <c r="C108" s="48">
        <f t="shared" ref="C108:F108" si="10">C61-C62-C63-C64-C65-C66-C67-C68</f>
        <v>1.5497207641601563E-6</v>
      </c>
      <c r="D108" s="48">
        <f t="shared" si="10"/>
        <v>0</v>
      </c>
      <c r="E108" s="24">
        <f t="shared" si="10"/>
        <v>1.6689300537109375E-6</v>
      </c>
      <c r="F108" s="24">
        <f t="shared" si="10"/>
        <v>0</v>
      </c>
      <c r="G108" s="24">
        <f t="shared" ref="G108" si="11">G61-G62-G63-G64-G65-G66-G67-G68</f>
        <v>0</v>
      </c>
    </row>
    <row r="109" spans="1:7" ht="15" x14ac:dyDescent="0.25">
      <c r="C109" s="48">
        <f t="shared" ref="C109:F109" si="12">C69-C70-C71</f>
        <v>1.4901161193847656E-7</v>
      </c>
      <c r="D109" s="48">
        <f t="shared" si="12"/>
        <v>8.9406967163085938E-8</v>
      </c>
      <c r="E109" s="24">
        <f t="shared" si="12"/>
        <v>-1.4901161193847656E-7</v>
      </c>
      <c r="F109" s="24">
        <f t="shared" si="12"/>
        <v>1.4156103134155273E-7</v>
      </c>
      <c r="G109" s="24">
        <f t="shared" ref="G109" si="13">G69-G70-G71</f>
        <v>1.2665987014770508E-7</v>
      </c>
    </row>
    <row r="110" spans="1:7" ht="15" x14ac:dyDescent="0.25">
      <c r="C110" s="48">
        <f t="shared" ref="C110:F110" si="14">C72-C73-C74-C75-C76-C77-C78</f>
        <v>0</v>
      </c>
      <c r="D110" s="48">
        <f t="shared" si="14"/>
        <v>0</v>
      </c>
      <c r="E110" s="24">
        <f t="shared" si="14"/>
        <v>0</v>
      </c>
      <c r="F110" s="24">
        <f t="shared" si="14"/>
        <v>0</v>
      </c>
      <c r="G110" s="24">
        <f t="shared" ref="G110" si="15">G72-G73-G74-G75-G76-G77-G78</f>
        <v>0</v>
      </c>
    </row>
    <row r="111" spans="1:7" ht="15" x14ac:dyDescent="0.25">
      <c r="C111" s="48">
        <f t="shared" ref="C111:F111" si="16">C79-C80-C81-C82-C83-C84</f>
        <v>0</v>
      </c>
      <c r="D111" s="48">
        <f t="shared" si="16"/>
        <v>7.152557373046875E-7</v>
      </c>
      <c r="E111" s="24">
        <f t="shared" si="16"/>
        <v>0</v>
      </c>
      <c r="F111" s="24">
        <f t="shared" si="16"/>
        <v>8.9406967163085938E-7</v>
      </c>
      <c r="G111" s="24">
        <f t="shared" ref="G111" si="17">G79-G80-G81-G82-G83-G84</f>
        <v>0</v>
      </c>
    </row>
    <row r="112" spans="1:7" ht="15" x14ac:dyDescent="0.25">
      <c r="C112" s="48">
        <f t="shared" ref="C112:F112" si="18">C85-C86-C87-C88-C89</f>
        <v>-1.0430812835693359E-7</v>
      </c>
      <c r="D112" s="48">
        <f t="shared" si="18"/>
        <v>-1.0430812835693359E-7</v>
      </c>
      <c r="E112" s="24">
        <f t="shared" si="18"/>
        <v>-1.0430812835693359E-7</v>
      </c>
      <c r="F112" s="24">
        <f t="shared" si="18"/>
        <v>-1.0244548320770264E-7</v>
      </c>
      <c r="G112" s="24">
        <f t="shared" ref="G112" si="19">G85-G86-G87-G88-G89</f>
        <v>0</v>
      </c>
    </row>
    <row r="113" spans="3:7" ht="15" x14ac:dyDescent="0.25">
      <c r="C113" s="48">
        <f t="shared" ref="C113:F113" si="20">C90-C91-C92</f>
        <v>0</v>
      </c>
      <c r="D113" s="48">
        <f t="shared" si="20"/>
        <v>0</v>
      </c>
      <c r="E113" s="24">
        <f t="shared" si="20"/>
        <v>0</v>
      </c>
      <c r="F113" s="24">
        <f t="shared" si="20"/>
        <v>0</v>
      </c>
      <c r="G113" s="24">
        <f t="shared" ref="G113" si="21">G90-G91-G92</f>
        <v>0</v>
      </c>
    </row>
    <row r="114" spans="3:7" ht="15" x14ac:dyDescent="0.25">
      <c r="C114" s="48">
        <f t="shared" ref="C114:F114" si="22">C93-C94</f>
        <v>0</v>
      </c>
      <c r="D114" s="48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ref="G114" si="23">G93-G94</f>
        <v>0</v>
      </c>
    </row>
    <row r="115" spans="3:7" ht="15" x14ac:dyDescent="0.2">
      <c r="C115" s="48">
        <f t="shared" ref="C115:F115" si="24">C95-C96-C97-C98</f>
        <v>4.76837158203125E-7</v>
      </c>
      <c r="D115" s="61">
        <f t="shared" si="24"/>
        <v>4.76837158203125E-7</v>
      </c>
      <c r="E115" s="1">
        <f t="shared" si="24"/>
        <v>4.76837158203125E-7</v>
      </c>
      <c r="F115" s="1">
        <f t="shared" si="24"/>
        <v>4.76837158203125E-7</v>
      </c>
      <c r="G115" s="1">
        <f t="shared" ref="G115" si="25">G95-G96-G97-G98</f>
        <v>4.76837158203125E-7</v>
      </c>
    </row>
  </sheetData>
  <mergeCells count="2">
    <mergeCell ref="A1:G1"/>
    <mergeCell ref="A2:G2"/>
  </mergeCells>
  <pageMargins left="0" right="0" top="0.98425196850393704" bottom="0.59055118110236227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zoomScale="80" zoomScaleNormal="80" workbookViewId="0">
      <pane xSplit="2" ySplit="4" topLeftCell="C14" activePane="bottomRight" state="frozen"/>
      <selection pane="topRight" activeCell="C1" sqref="C1"/>
      <selection pane="bottomLeft" activeCell="A6" sqref="A6"/>
      <selection pane="bottomRight" activeCell="A116" sqref="A116"/>
    </sheetView>
  </sheetViews>
  <sheetFormatPr defaultRowHeight="12.75" x14ac:dyDescent="0.2"/>
  <cols>
    <col min="1" max="1" width="44.5703125" customWidth="1"/>
    <col min="2" max="2" width="26.140625" customWidth="1"/>
    <col min="3" max="3" width="22.5703125" style="49" customWidth="1"/>
    <col min="4" max="4" width="23.140625" style="49" customWidth="1"/>
    <col min="5" max="8" width="23.140625" customWidth="1"/>
    <col min="9" max="9" width="17.85546875" customWidth="1"/>
    <col min="10" max="10" width="20.85546875" customWidth="1"/>
    <col min="11" max="12" width="12.140625" customWidth="1"/>
  </cols>
  <sheetData>
    <row r="1" spans="1:9" ht="28.5" customHeight="1" x14ac:dyDescent="0.2">
      <c r="A1" s="88"/>
      <c r="B1" s="88"/>
      <c r="C1" s="88"/>
      <c r="D1" s="88"/>
      <c r="E1" s="88"/>
      <c r="F1" s="88"/>
      <c r="G1" s="88"/>
      <c r="H1" s="88"/>
    </row>
    <row r="2" spans="1:9" ht="72" customHeight="1" x14ac:dyDescent="0.2">
      <c r="A2" s="89" t="s">
        <v>90</v>
      </c>
      <c r="B2" s="89"/>
      <c r="C2" s="89"/>
      <c r="D2" s="89"/>
      <c r="E2" s="89"/>
      <c r="F2" s="89"/>
      <c r="G2" s="89"/>
      <c r="H2" s="89"/>
    </row>
    <row r="3" spans="1:9" ht="15.75" x14ac:dyDescent="0.2">
      <c r="A3" s="3"/>
      <c r="B3" s="3"/>
      <c r="C3" s="3"/>
      <c r="D3" s="3"/>
      <c r="E3" s="3"/>
      <c r="F3" s="3"/>
      <c r="G3" s="3"/>
      <c r="H3" s="3"/>
    </row>
    <row r="4" spans="1:9" ht="78.75" x14ac:dyDescent="0.2">
      <c r="A4" s="6" t="s">
        <v>0</v>
      </c>
      <c r="B4" s="4" t="s">
        <v>1</v>
      </c>
      <c r="C4" s="25" t="s">
        <v>91</v>
      </c>
      <c r="D4" s="25" t="s">
        <v>92</v>
      </c>
      <c r="E4" s="25" t="s">
        <v>93</v>
      </c>
      <c r="F4" s="5" t="s">
        <v>94</v>
      </c>
      <c r="G4" s="5" t="s">
        <v>95</v>
      </c>
      <c r="H4" s="5" t="s">
        <v>89</v>
      </c>
    </row>
    <row r="5" spans="1:9" x14ac:dyDescent="0.2">
      <c r="A5" s="51" t="s">
        <v>10</v>
      </c>
      <c r="B5" s="10" t="s">
        <v>9</v>
      </c>
      <c r="C5" s="31">
        <v>62493113186.5</v>
      </c>
      <c r="D5" s="50">
        <f>Изменения!D5-Изменения!C5</f>
        <v>142995914.86000061</v>
      </c>
      <c r="E5" s="50">
        <f>Изменения!E5-Изменения!D5</f>
        <v>-130622352.29000092</v>
      </c>
      <c r="F5" s="34">
        <f>Изменения!F5-Изменения!E5</f>
        <v>4666923542.4800034</v>
      </c>
      <c r="G5" s="34">
        <f>Изменения!G5-Изменения!F5</f>
        <v>-249618780.54000092</v>
      </c>
      <c r="H5" s="106">
        <v>66922791511.010002</v>
      </c>
      <c r="I5" s="1"/>
    </row>
    <row r="6" spans="1:9" x14ac:dyDescent="0.2">
      <c r="A6" s="62" t="s">
        <v>67</v>
      </c>
      <c r="B6" s="63" t="s">
        <v>79</v>
      </c>
      <c r="C6" s="57">
        <v>32562905465.18</v>
      </c>
      <c r="D6" s="33">
        <v>0</v>
      </c>
      <c r="E6" s="33">
        <v>0</v>
      </c>
      <c r="F6" s="34">
        <v>4960808042.840004</v>
      </c>
      <c r="G6" s="99">
        <v>0</v>
      </c>
      <c r="H6" s="50">
        <f>C6+D6+E6+F6+G6</f>
        <v>37523713508.020004</v>
      </c>
      <c r="I6" s="1"/>
    </row>
    <row r="7" spans="1:9" x14ac:dyDescent="0.2">
      <c r="A7" s="64" t="s">
        <v>68</v>
      </c>
      <c r="B7" s="65" t="s">
        <v>80</v>
      </c>
      <c r="C7" s="90">
        <v>7039905000</v>
      </c>
      <c r="D7" s="35">
        <v>0</v>
      </c>
      <c r="E7" s="100">
        <v>0</v>
      </c>
      <c r="F7" s="37">
        <v>2178265600</v>
      </c>
      <c r="G7" s="96">
        <v>0</v>
      </c>
      <c r="H7" s="101">
        <f t="shared" ref="H7:H17" si="0">C7+D7+E7+F7+G7</f>
        <v>9218170600</v>
      </c>
    </row>
    <row r="8" spans="1:9" x14ac:dyDescent="0.2">
      <c r="A8" s="64" t="s">
        <v>69</v>
      </c>
      <c r="B8" s="65" t="s">
        <v>81</v>
      </c>
      <c r="C8" s="90">
        <v>9602547000</v>
      </c>
      <c r="D8" s="35">
        <v>0</v>
      </c>
      <c r="E8" s="100">
        <v>0</v>
      </c>
      <c r="F8" s="37">
        <v>916695000</v>
      </c>
      <c r="G8" s="96">
        <v>0</v>
      </c>
      <c r="H8" s="101">
        <f t="shared" si="0"/>
        <v>10519242000</v>
      </c>
    </row>
    <row r="9" spans="1:9" ht="41.25" customHeight="1" x14ac:dyDescent="0.2">
      <c r="A9" s="64" t="s">
        <v>70</v>
      </c>
      <c r="B9" s="65" t="s">
        <v>82</v>
      </c>
      <c r="C9" s="90">
        <v>7129074670</v>
      </c>
      <c r="D9" s="35">
        <v>0</v>
      </c>
      <c r="E9" s="35">
        <v>0</v>
      </c>
      <c r="F9" s="37">
        <v>309067778.43000031</v>
      </c>
      <c r="G9" s="96">
        <v>0</v>
      </c>
      <c r="H9" s="101">
        <f t="shared" si="0"/>
        <v>7438142448.4300003</v>
      </c>
    </row>
    <row r="10" spans="1:9" ht="29.25" customHeight="1" x14ac:dyDescent="0.2">
      <c r="A10" s="64" t="s">
        <v>71</v>
      </c>
      <c r="B10" s="65" t="s">
        <v>83</v>
      </c>
      <c r="C10" s="90">
        <v>4519722000</v>
      </c>
      <c r="D10" s="35">
        <v>0</v>
      </c>
      <c r="E10" s="35">
        <v>0</v>
      </c>
      <c r="F10" s="37">
        <v>630112083</v>
      </c>
      <c r="G10" s="96">
        <v>184877425.27000046</v>
      </c>
      <c r="H10" s="101">
        <f t="shared" si="0"/>
        <v>5334711508.2700005</v>
      </c>
    </row>
    <row r="11" spans="1:9" ht="17.25" customHeight="1" x14ac:dyDescent="0.2">
      <c r="A11" s="64" t="s">
        <v>171</v>
      </c>
      <c r="B11" s="65" t="s">
        <v>175</v>
      </c>
      <c r="C11" s="90"/>
      <c r="D11" s="35"/>
      <c r="E11" s="35"/>
      <c r="F11" s="37">
        <v>-383.21</v>
      </c>
      <c r="G11" s="96">
        <v>0</v>
      </c>
      <c r="H11" s="101">
        <f t="shared" si="0"/>
        <v>-383.21</v>
      </c>
    </row>
    <row r="12" spans="1:9" ht="16.5" customHeight="1" x14ac:dyDescent="0.2">
      <c r="A12" s="64" t="s">
        <v>172</v>
      </c>
      <c r="B12" s="65" t="s">
        <v>174</v>
      </c>
      <c r="C12" s="90">
        <v>77344000</v>
      </c>
      <c r="D12" s="35"/>
      <c r="E12" s="35"/>
      <c r="F12" s="37">
        <v>42508000</v>
      </c>
      <c r="G12" s="96">
        <v>0</v>
      </c>
      <c r="H12" s="101">
        <f t="shared" si="0"/>
        <v>119852000</v>
      </c>
    </row>
    <row r="13" spans="1:9" x14ac:dyDescent="0.2">
      <c r="A13" s="64" t="s">
        <v>72</v>
      </c>
      <c r="B13" s="65" t="s">
        <v>84</v>
      </c>
      <c r="C13" s="90">
        <v>2164465000</v>
      </c>
      <c r="D13" s="35">
        <v>0</v>
      </c>
      <c r="E13" s="100">
        <v>0</v>
      </c>
      <c r="F13" s="37">
        <v>78343000</v>
      </c>
      <c r="G13" s="96">
        <v>-184908000</v>
      </c>
      <c r="H13" s="101">
        <f t="shared" si="0"/>
        <v>2057900000</v>
      </c>
    </row>
    <row r="14" spans="1:9" x14ac:dyDescent="0.2">
      <c r="A14" s="64" t="s">
        <v>73</v>
      </c>
      <c r="B14" s="66" t="s">
        <v>85</v>
      </c>
      <c r="C14" s="90">
        <v>814601000</v>
      </c>
      <c r="D14" s="102">
        <v>0</v>
      </c>
      <c r="E14" s="100">
        <v>0</v>
      </c>
      <c r="F14" s="37">
        <v>0</v>
      </c>
      <c r="G14" s="96">
        <v>0</v>
      </c>
      <c r="H14" s="101">
        <f t="shared" si="0"/>
        <v>814601000</v>
      </c>
    </row>
    <row r="15" spans="1:9" x14ac:dyDescent="0.2">
      <c r="A15" s="64" t="s">
        <v>74</v>
      </c>
      <c r="B15" s="66" t="s">
        <v>86</v>
      </c>
      <c r="C15" s="90">
        <v>840000</v>
      </c>
      <c r="D15" s="102">
        <v>0</v>
      </c>
      <c r="E15" s="100">
        <v>0</v>
      </c>
      <c r="F15" s="37">
        <v>0</v>
      </c>
      <c r="G15" s="96">
        <v>0</v>
      </c>
      <c r="H15" s="101">
        <f t="shared" si="0"/>
        <v>840000</v>
      </c>
    </row>
    <row r="16" spans="1:9" x14ac:dyDescent="0.2">
      <c r="A16" s="64" t="s">
        <v>75</v>
      </c>
      <c r="B16" s="66" t="s">
        <v>87</v>
      </c>
      <c r="C16" s="90">
        <v>23000</v>
      </c>
      <c r="D16" s="102">
        <v>0</v>
      </c>
      <c r="E16" s="100">
        <v>0</v>
      </c>
      <c r="F16" s="37">
        <v>0</v>
      </c>
      <c r="G16" s="96">
        <v>0</v>
      </c>
      <c r="H16" s="101">
        <f t="shared" si="0"/>
        <v>23000</v>
      </c>
    </row>
    <row r="17" spans="1:10" ht="41.25" customHeight="1" x14ac:dyDescent="0.2">
      <c r="A17" s="64" t="s">
        <v>76</v>
      </c>
      <c r="B17" s="66" t="s">
        <v>88</v>
      </c>
      <c r="C17" s="90">
        <v>1554000</v>
      </c>
      <c r="D17" s="102">
        <v>0</v>
      </c>
      <c r="E17" s="100">
        <v>0</v>
      </c>
      <c r="F17" s="37">
        <v>0</v>
      </c>
      <c r="G17" s="96">
        <v>0</v>
      </c>
      <c r="H17" s="101">
        <f t="shared" si="0"/>
        <v>1554000</v>
      </c>
    </row>
    <row r="18" spans="1:10" ht="18.75" customHeight="1" x14ac:dyDescent="0.2">
      <c r="A18" s="67" t="s">
        <v>77</v>
      </c>
      <c r="B18" s="68" t="s">
        <v>78</v>
      </c>
      <c r="C18" s="90">
        <v>1212829795.1800003</v>
      </c>
      <c r="D18" s="97">
        <v>0</v>
      </c>
      <c r="E18" s="103">
        <v>0</v>
      </c>
      <c r="F18" s="104">
        <v>805816964.62</v>
      </c>
      <c r="G18" s="105">
        <v>30574.73</v>
      </c>
      <c r="H18" s="101">
        <f>C18+D18+E18+F18+G18</f>
        <v>2018677334.5300002</v>
      </c>
      <c r="J18" s="32"/>
    </row>
    <row r="19" spans="1:10" ht="21" customHeight="1" x14ac:dyDescent="0.2">
      <c r="A19" s="51" t="s">
        <v>2</v>
      </c>
      <c r="B19" s="76" t="s">
        <v>11</v>
      </c>
      <c r="C19" s="31">
        <v>29930207721.32</v>
      </c>
      <c r="D19" s="34">
        <f>Изменения!D19-Изменения!C19</f>
        <v>142995914.86000061</v>
      </c>
      <c r="E19" s="33">
        <f>Изменения!E19-Изменения!D19</f>
        <v>-130622352.29000092</v>
      </c>
      <c r="F19" s="33">
        <f>Изменения!F19-Изменения!E19</f>
        <v>-293884500.36000061</v>
      </c>
      <c r="G19" s="34">
        <f>Изменения!G19-Изменения!F19</f>
        <v>-249618780.5399971</v>
      </c>
      <c r="H19" s="34">
        <v>29399078002.990002</v>
      </c>
      <c r="I19" s="1"/>
      <c r="J19" s="1"/>
    </row>
    <row r="20" spans="1:10" ht="44.25" customHeight="1" x14ac:dyDescent="0.2">
      <c r="A20" s="51" t="s">
        <v>3</v>
      </c>
      <c r="B20" s="77" t="s">
        <v>12</v>
      </c>
      <c r="C20" s="31">
        <v>29930207721.32</v>
      </c>
      <c r="D20" s="34">
        <f>Изменения!D20-Изменения!C20</f>
        <v>109786100</v>
      </c>
      <c r="E20" s="34">
        <f>Изменения!E20-Изменения!D20</f>
        <v>-318568854</v>
      </c>
      <c r="F20" s="34">
        <f>Изменения!F20-Изменения!E20</f>
        <v>-224384500.36000061</v>
      </c>
      <c r="G20" s="34">
        <f>Изменения!G20-Изменения!F20</f>
        <v>-249618780.54000092</v>
      </c>
      <c r="H20" s="34">
        <v>29247421686.419998</v>
      </c>
      <c r="I20" s="1"/>
    </row>
    <row r="21" spans="1:10" ht="29.25" customHeight="1" x14ac:dyDescent="0.2">
      <c r="A21" s="78" t="s">
        <v>4</v>
      </c>
      <c r="B21" s="79" t="s">
        <v>13</v>
      </c>
      <c r="C21" s="44">
        <v>14607246200</v>
      </c>
      <c r="D21" s="37">
        <f>Изменения!D21-Изменения!C21</f>
        <v>0</v>
      </c>
      <c r="E21" s="35">
        <f>Изменения!E21-Изменения!D21</f>
        <v>0</v>
      </c>
      <c r="F21" s="35">
        <f>Изменения!F21-Изменения!E21</f>
        <v>0</v>
      </c>
      <c r="G21" s="37">
        <f>Изменения!G21-Изменения!F21</f>
        <v>0</v>
      </c>
      <c r="H21" s="37">
        <v>14607246200</v>
      </c>
      <c r="I21" s="1"/>
    </row>
    <row r="22" spans="1:10" ht="30" customHeight="1" x14ac:dyDescent="0.2">
      <c r="A22" s="78" t="s">
        <v>5</v>
      </c>
      <c r="B22" s="79" t="s">
        <v>14</v>
      </c>
      <c r="C22" s="44">
        <v>11785736700</v>
      </c>
      <c r="D22" s="37">
        <f>Изменения!D22-Изменения!C22</f>
        <v>109786100</v>
      </c>
      <c r="E22" s="35">
        <f>Изменения!E22-Изменения!D22</f>
        <v>-318800900</v>
      </c>
      <c r="F22" s="35">
        <f>Изменения!F22-Изменения!E22</f>
        <v>-228541900.36000061</v>
      </c>
      <c r="G22" s="37">
        <f>Изменения!G22-Изменения!F22</f>
        <v>-249527680.53999901</v>
      </c>
      <c r="H22" s="37">
        <v>11098652319.1</v>
      </c>
      <c r="I22" s="1"/>
    </row>
    <row r="23" spans="1:10" ht="30.75" customHeight="1" x14ac:dyDescent="0.2">
      <c r="A23" s="78" t="s">
        <v>6</v>
      </c>
      <c r="B23" s="79" t="s">
        <v>15</v>
      </c>
      <c r="C23" s="44">
        <v>1699767100</v>
      </c>
      <c r="D23" s="37">
        <f>Изменения!D23-Изменения!C23</f>
        <v>0</v>
      </c>
      <c r="E23" s="35">
        <f>Изменения!E23-Изменения!D23</f>
        <v>200400</v>
      </c>
      <c r="F23" s="35">
        <f>Изменения!F23-Изменения!E23</f>
        <v>0</v>
      </c>
      <c r="G23" s="37">
        <f>Изменения!G23-Изменения!F23</f>
        <v>0</v>
      </c>
      <c r="H23" s="37">
        <v>1699967500</v>
      </c>
      <c r="I23" s="1"/>
    </row>
    <row r="24" spans="1:10" x14ac:dyDescent="0.2">
      <c r="A24" s="78" t="s">
        <v>7</v>
      </c>
      <c r="B24" s="79" t="s">
        <v>16</v>
      </c>
      <c r="C24" s="44">
        <v>1837457721.3199999</v>
      </c>
      <c r="D24" s="37">
        <f>Изменения!D24-Изменения!C24</f>
        <v>0</v>
      </c>
      <c r="E24" s="35">
        <f>Изменения!E24-Изменения!D24</f>
        <v>31646</v>
      </c>
      <c r="F24" s="35">
        <f>Изменения!F24-Изменения!E24</f>
        <v>4157400</v>
      </c>
      <c r="G24" s="37">
        <f>Изменения!G24-Изменения!F24</f>
        <v>-91100</v>
      </c>
      <c r="H24" s="37">
        <v>1841555667.3199999</v>
      </c>
      <c r="I24" s="1"/>
    </row>
    <row r="25" spans="1:10" ht="18" customHeight="1" x14ac:dyDescent="0.2">
      <c r="A25" s="51" t="s">
        <v>8</v>
      </c>
      <c r="B25" s="14" t="s">
        <v>9</v>
      </c>
      <c r="C25" s="45">
        <v>0</v>
      </c>
      <c r="D25" s="52">
        <f>Изменения!D25-Изменения!C25</f>
        <v>33209814.86000061</v>
      </c>
      <c r="E25" s="53">
        <f>Изменения!E25-Изменения!D25</f>
        <v>187946501.70999908</v>
      </c>
      <c r="F25" s="53">
        <f>Изменения!F25-Изменения!E25</f>
        <v>-69500000</v>
      </c>
      <c r="G25" s="31">
        <f>Изменения!G25-Изменения!F25</f>
        <v>3.814697265625E-6</v>
      </c>
      <c r="H25" s="31">
        <v>151656316.57000351</v>
      </c>
      <c r="I25" s="1"/>
    </row>
    <row r="26" spans="1:10" x14ac:dyDescent="0.2">
      <c r="A26" s="51" t="s">
        <v>66</v>
      </c>
      <c r="B26" s="14" t="s">
        <v>9</v>
      </c>
      <c r="C26" s="41">
        <v>68033815904.489998</v>
      </c>
      <c r="D26" s="41">
        <f>Изменения!D26-Изменения!C26</f>
        <v>2318219681.090004</v>
      </c>
      <c r="E26" s="41">
        <f>Изменения!E26-Изменения!D26</f>
        <v>2182403356.2799988</v>
      </c>
      <c r="F26" s="34">
        <f>Изменения!F26-Изменения!E26</f>
        <v>79094823.440002441</v>
      </c>
      <c r="G26" s="54">
        <f>Изменения!G26-Изменения!F26</f>
        <v>-565051095.04000854</v>
      </c>
      <c r="H26" s="50">
        <v>72048482670.259995</v>
      </c>
      <c r="I26" s="1"/>
      <c r="J26" s="1"/>
    </row>
    <row r="27" spans="1:10" ht="15.75" x14ac:dyDescent="0.2">
      <c r="A27" s="80" t="s">
        <v>102</v>
      </c>
      <c r="B27" s="18" t="s">
        <v>17</v>
      </c>
      <c r="C27" s="43">
        <v>3467041198.3800001</v>
      </c>
      <c r="D27" s="43">
        <f>Изменения!D27-Изменения!C27</f>
        <v>1017100396.5699997</v>
      </c>
      <c r="E27" s="34">
        <f>Изменения!E27-Изменения!D27</f>
        <v>-55183417.119999886</v>
      </c>
      <c r="F27" s="34">
        <f>Изменения!F27-Изменения!E27</f>
        <v>-140314357.09000015</v>
      </c>
      <c r="G27" s="33">
        <f>Изменения!G27-Изменения!F27</f>
        <v>-91675498.759999752</v>
      </c>
      <c r="H27" s="33">
        <v>4196968321.98</v>
      </c>
      <c r="I27" s="1"/>
      <c r="J27" s="1"/>
    </row>
    <row r="28" spans="1:10" ht="41.25" customHeight="1" x14ac:dyDescent="0.2">
      <c r="A28" s="81" t="s">
        <v>103</v>
      </c>
      <c r="B28" s="19" t="s">
        <v>18</v>
      </c>
      <c r="C28" s="42">
        <v>2220285.37</v>
      </c>
      <c r="D28" s="42">
        <f>Изменения!D28-Изменения!C28</f>
        <v>0</v>
      </c>
      <c r="E28" s="37">
        <f>Изменения!E28-Изменения!D28</f>
        <v>1319151.04</v>
      </c>
      <c r="F28" s="37">
        <f>Изменения!F28-Изменения!E28</f>
        <v>0</v>
      </c>
      <c r="G28" s="35">
        <f>Изменения!G28-Изменения!F28</f>
        <v>0</v>
      </c>
      <c r="H28" s="35">
        <v>3539436.41</v>
      </c>
      <c r="I28" s="1"/>
      <c r="J28" s="1"/>
    </row>
    <row r="29" spans="1:10" ht="57" customHeight="1" x14ac:dyDescent="0.2">
      <c r="A29" s="81" t="s">
        <v>104</v>
      </c>
      <c r="B29" s="19" t="s">
        <v>19</v>
      </c>
      <c r="C29" s="42">
        <v>184291190.25</v>
      </c>
      <c r="D29" s="42">
        <f>Изменения!D29-Изменения!C29</f>
        <v>0</v>
      </c>
      <c r="E29" s="37">
        <f>Изменения!E29-Изменения!D29</f>
        <v>222751.24000000954</v>
      </c>
      <c r="F29" s="37">
        <f>Изменения!F29-Изменения!E29</f>
        <v>642000</v>
      </c>
      <c r="G29" s="35">
        <f>Изменения!G29-Изменения!F29</f>
        <v>0</v>
      </c>
      <c r="H29" s="35">
        <v>185155941.49000001</v>
      </c>
      <c r="I29" s="1"/>
      <c r="J29" s="1"/>
    </row>
    <row r="30" spans="1:10" ht="57.75" customHeight="1" x14ac:dyDescent="0.2">
      <c r="A30" s="81" t="s">
        <v>105</v>
      </c>
      <c r="B30" s="19" t="s">
        <v>20</v>
      </c>
      <c r="C30" s="42">
        <v>507380608.73000002</v>
      </c>
      <c r="D30" s="42">
        <f>Изменения!D30-Изменения!C30</f>
        <v>12852396.569999993</v>
      </c>
      <c r="E30" s="37">
        <f>Изменения!E30-Изменения!D30</f>
        <v>15142155.060000002</v>
      </c>
      <c r="F30" s="37">
        <f>Изменения!F30-Изменения!E30</f>
        <v>-24532.110000014305</v>
      </c>
      <c r="G30" s="35">
        <f>Изменения!G30-Изменения!F30</f>
        <v>-2573921.2099999785</v>
      </c>
      <c r="H30" s="35">
        <v>532776707.04000002</v>
      </c>
      <c r="I30" s="1"/>
      <c r="J30" s="1"/>
    </row>
    <row r="31" spans="1:10" ht="15.75" x14ac:dyDescent="0.2">
      <c r="A31" s="81" t="s">
        <v>106</v>
      </c>
      <c r="B31" s="19" t="s">
        <v>21</v>
      </c>
      <c r="C31" s="42">
        <v>133584807.02</v>
      </c>
      <c r="D31" s="42">
        <f>Изменения!D31-Изменения!C31</f>
        <v>0</v>
      </c>
      <c r="E31" s="37">
        <f>Изменения!E31-Изменения!D31</f>
        <v>1950400.0000000149</v>
      </c>
      <c r="F31" s="37">
        <f>Изменения!F31-Изменения!E31</f>
        <v>7689340</v>
      </c>
      <c r="G31" s="35">
        <f>Изменения!G31-Изменения!F31</f>
        <v>0</v>
      </c>
      <c r="H31" s="35">
        <v>143224547.02000001</v>
      </c>
      <c r="I31" s="1"/>
      <c r="J31" s="1"/>
    </row>
    <row r="32" spans="1:10" ht="42.75" customHeight="1" x14ac:dyDescent="0.2">
      <c r="A32" s="81" t="s">
        <v>107</v>
      </c>
      <c r="B32" s="19" t="s">
        <v>22</v>
      </c>
      <c r="C32" s="42">
        <v>158791518.99000001</v>
      </c>
      <c r="D32" s="42">
        <f>Изменения!D32-Изменения!C32</f>
        <v>3900000</v>
      </c>
      <c r="E32" s="37">
        <f>Изменения!E32-Изменения!D32</f>
        <v>750842.04999998212</v>
      </c>
      <c r="F32" s="37">
        <f>Изменения!F32-Изменения!E32</f>
        <v>450495.17000001669</v>
      </c>
      <c r="G32" s="35">
        <f>Изменения!G32-Изменения!F32</f>
        <v>0</v>
      </c>
      <c r="H32" s="35">
        <v>163892856.21000001</v>
      </c>
      <c r="I32" s="1"/>
      <c r="J32" s="1"/>
    </row>
    <row r="33" spans="1:10" ht="30" customHeight="1" x14ac:dyDescent="0.2">
      <c r="A33" s="81" t="s">
        <v>108</v>
      </c>
      <c r="B33" s="19" t="s">
        <v>23</v>
      </c>
      <c r="C33" s="42">
        <v>189780330.33000001</v>
      </c>
      <c r="D33" s="42">
        <f>Изменения!D33-Изменения!C33</f>
        <v>0</v>
      </c>
      <c r="E33" s="37">
        <f>Изменения!E33-Изменения!D33</f>
        <v>-257132</v>
      </c>
      <c r="F33" s="37">
        <f>Изменения!F33-Изменения!E33</f>
        <v>0</v>
      </c>
      <c r="G33" s="35">
        <f>Изменения!G33-Изменения!F33</f>
        <v>0</v>
      </c>
      <c r="H33" s="35">
        <v>189523198.33000001</v>
      </c>
      <c r="I33" s="1"/>
      <c r="J33" s="1"/>
    </row>
    <row r="34" spans="1:10" ht="30" customHeight="1" x14ac:dyDescent="0.2">
      <c r="A34" s="15" t="s">
        <v>97</v>
      </c>
      <c r="B34" s="84" t="s">
        <v>96</v>
      </c>
      <c r="C34" s="42">
        <v>5000000</v>
      </c>
      <c r="D34" s="42"/>
      <c r="E34" s="37"/>
      <c r="F34" s="37"/>
      <c r="G34" s="35"/>
      <c r="H34" s="35">
        <v>5000000</v>
      </c>
      <c r="I34" s="1"/>
      <c r="J34" s="1"/>
    </row>
    <row r="35" spans="1:10" ht="15.75" x14ac:dyDescent="0.2">
      <c r="A35" s="81" t="s">
        <v>109</v>
      </c>
      <c r="B35" s="84" t="s">
        <v>24</v>
      </c>
      <c r="C35" s="42">
        <v>1082000000</v>
      </c>
      <c r="D35" s="42">
        <f>Изменения!D35-Изменения!C35</f>
        <v>1000000000</v>
      </c>
      <c r="E35" s="37">
        <f>Изменения!E35-Изменения!D35</f>
        <v>-26398990.859999895</v>
      </c>
      <c r="F35" s="37">
        <f>Изменения!F35-Изменения!E35</f>
        <v>-134616639.83000016</v>
      </c>
      <c r="G35" s="35">
        <f>Изменения!G35-Изменения!F35</f>
        <v>-71485110</v>
      </c>
      <c r="H35" s="35">
        <v>1849499259.3099999</v>
      </c>
      <c r="I35" s="1"/>
      <c r="J35" s="1"/>
    </row>
    <row r="36" spans="1:10" ht="15.75" x14ac:dyDescent="0.2">
      <c r="A36" s="81" t="s">
        <v>110</v>
      </c>
      <c r="B36" s="84" t="s">
        <v>25</v>
      </c>
      <c r="C36" s="42">
        <v>1203992457.6900001</v>
      </c>
      <c r="D36" s="42">
        <f>Изменения!D36-Изменения!C36</f>
        <v>348000</v>
      </c>
      <c r="E36" s="37">
        <f>Изменения!E36-Изменения!D36</f>
        <v>-47912593.650000095</v>
      </c>
      <c r="F36" s="37">
        <f>Изменения!F36-Изменения!E36</f>
        <v>-14455020.319999933</v>
      </c>
      <c r="G36" s="35">
        <f>Изменения!G36-Изменения!F36</f>
        <v>-17616467.549999952</v>
      </c>
      <c r="H36" s="35">
        <v>1124356376.1700001</v>
      </c>
      <c r="I36" s="1"/>
      <c r="J36" s="1"/>
    </row>
    <row r="37" spans="1:10" ht="15.75" x14ac:dyDescent="0.2">
      <c r="A37" s="80" t="s">
        <v>111</v>
      </c>
      <c r="B37" s="85" t="s">
        <v>26</v>
      </c>
      <c r="C37" s="43">
        <v>21469300</v>
      </c>
      <c r="D37" s="43">
        <f>Изменения!D37-Изменения!C37</f>
        <v>0</v>
      </c>
      <c r="E37" s="34">
        <f>Изменения!E37-Изменения!D37</f>
        <v>0</v>
      </c>
      <c r="F37" s="34">
        <f>Изменения!F37-Изменения!E37</f>
        <v>0</v>
      </c>
      <c r="G37" s="33">
        <f>Изменения!G37-Изменения!F37</f>
        <v>0</v>
      </c>
      <c r="H37" s="33">
        <v>21469300</v>
      </c>
      <c r="I37" s="1"/>
      <c r="J37" s="1"/>
    </row>
    <row r="38" spans="1:10" ht="15.75" x14ac:dyDescent="0.2">
      <c r="A38" s="81" t="s">
        <v>112</v>
      </c>
      <c r="B38" s="84" t="s">
        <v>27</v>
      </c>
      <c r="C38" s="42">
        <v>21469300</v>
      </c>
      <c r="D38" s="42">
        <f>Изменения!D38-Изменения!C38</f>
        <v>0</v>
      </c>
      <c r="E38" s="37">
        <f>Изменения!E38-Изменения!D38</f>
        <v>0</v>
      </c>
      <c r="F38" s="37">
        <f>Изменения!F38-Изменения!E38</f>
        <v>0</v>
      </c>
      <c r="G38" s="35">
        <f>Изменения!G38-Изменения!F38</f>
        <v>0</v>
      </c>
      <c r="H38" s="35">
        <v>21469300</v>
      </c>
      <c r="I38" s="1"/>
      <c r="J38" s="1"/>
    </row>
    <row r="39" spans="1:10" ht="27.75" customHeight="1" x14ac:dyDescent="0.2">
      <c r="A39" s="80" t="s">
        <v>113</v>
      </c>
      <c r="B39" s="85" t="s">
        <v>28</v>
      </c>
      <c r="C39" s="43">
        <v>474570563.32999998</v>
      </c>
      <c r="D39" s="43">
        <f>Изменения!D39-Изменения!C39</f>
        <v>0</v>
      </c>
      <c r="E39" s="34">
        <f>Изменения!E39-Изменения!D39</f>
        <v>14070741.75999999</v>
      </c>
      <c r="F39" s="34">
        <f>Изменения!F39-Изменения!E39</f>
        <v>0</v>
      </c>
      <c r="G39" s="33">
        <f>Изменения!G39-Изменения!F39</f>
        <v>0</v>
      </c>
      <c r="H39" s="33">
        <v>488641305.08999997</v>
      </c>
      <c r="I39" s="1"/>
      <c r="J39" s="1"/>
    </row>
    <row r="40" spans="1:10" ht="15.75" x14ac:dyDescent="0.2">
      <c r="A40" s="81" t="s">
        <v>114</v>
      </c>
      <c r="B40" s="84" t="s">
        <v>29</v>
      </c>
      <c r="C40" s="42">
        <v>49577100</v>
      </c>
      <c r="D40" s="42">
        <f>Изменения!D40-Изменения!C40</f>
        <v>0</v>
      </c>
      <c r="E40" s="37">
        <f>Изменения!E40-Изменения!D40</f>
        <v>0</v>
      </c>
      <c r="F40" s="37">
        <f>Изменения!F40-Изменения!E40</f>
        <v>0</v>
      </c>
      <c r="G40" s="35">
        <f>Изменения!G40-Изменения!F40</f>
        <v>0</v>
      </c>
      <c r="H40" s="35">
        <v>49577100</v>
      </c>
      <c r="I40" s="1"/>
      <c r="J40" s="1"/>
    </row>
    <row r="41" spans="1:10" ht="38.25" x14ac:dyDescent="0.2">
      <c r="A41" s="81" t="s">
        <v>115</v>
      </c>
      <c r="B41" s="84" t="s">
        <v>30</v>
      </c>
      <c r="C41" s="42">
        <v>424993463.32999998</v>
      </c>
      <c r="D41" s="42">
        <f>Изменения!D41-Изменения!C41</f>
        <v>0</v>
      </c>
      <c r="E41" s="37">
        <f>Изменения!E41-Изменения!D41</f>
        <v>14070741.75999999</v>
      </c>
      <c r="F41" s="37">
        <f>Изменения!F41-Изменения!E41</f>
        <v>0</v>
      </c>
      <c r="G41" s="35">
        <f>Изменения!G41-Изменения!F41</f>
        <v>0</v>
      </c>
      <c r="H41" s="35">
        <v>439064205.08999997</v>
      </c>
      <c r="I41" s="1"/>
      <c r="J41" s="1"/>
    </row>
    <row r="42" spans="1:10" ht="15.75" x14ac:dyDescent="0.2">
      <c r="A42" s="80" t="s">
        <v>116</v>
      </c>
      <c r="B42" s="85" t="s">
        <v>31</v>
      </c>
      <c r="C42" s="43">
        <v>13570929047.620001</v>
      </c>
      <c r="D42" s="43">
        <f>Изменения!D42-Изменения!C42</f>
        <v>845359389.12999916</v>
      </c>
      <c r="E42" s="34">
        <f>Изменения!E42-Изменения!D42</f>
        <v>1225430173.5699997</v>
      </c>
      <c r="F42" s="34">
        <f>Изменения!F42-Изменения!E42</f>
        <v>918495732.72000122</v>
      </c>
      <c r="G42" s="33">
        <f>Изменения!G42-Изменения!F42</f>
        <v>1750966.9399986267</v>
      </c>
      <c r="H42" s="33">
        <v>16561965309.98</v>
      </c>
      <c r="I42" s="1"/>
      <c r="J42" s="1"/>
    </row>
    <row r="43" spans="1:10" ht="15.75" x14ac:dyDescent="0.2">
      <c r="A43" s="81" t="s">
        <v>117</v>
      </c>
      <c r="B43" s="84" t="s">
        <v>32</v>
      </c>
      <c r="C43" s="42">
        <v>339696032.79000002</v>
      </c>
      <c r="D43" s="42">
        <f>Изменения!D43-Изменения!C43</f>
        <v>500000</v>
      </c>
      <c r="E43" s="37">
        <f>Изменения!E43-Изменения!D43</f>
        <v>2816765.1499999762</v>
      </c>
      <c r="F43" s="37">
        <f>Изменения!F43-Изменения!E43</f>
        <v>373571.03000003099</v>
      </c>
      <c r="G43" s="35">
        <f>Изменения!G43-Изменения!F43</f>
        <v>-26949.100000023842</v>
      </c>
      <c r="H43" s="35">
        <v>343359419.87</v>
      </c>
      <c r="I43" s="1"/>
      <c r="J43" s="1"/>
    </row>
    <row r="44" spans="1:10" ht="15.75" x14ac:dyDescent="0.2">
      <c r="A44" s="15" t="s">
        <v>99</v>
      </c>
      <c r="B44" s="84" t="s">
        <v>98</v>
      </c>
      <c r="C44" s="42">
        <v>0</v>
      </c>
      <c r="D44" s="42">
        <f>Изменения!D44-Изменения!C44</f>
        <v>0</v>
      </c>
      <c r="E44" s="37">
        <f>Изменения!E44-Изменения!D44</f>
        <v>0</v>
      </c>
      <c r="F44" s="37">
        <f>Изменения!F44-Изменения!E44</f>
        <v>416066104.82999998</v>
      </c>
      <c r="G44" s="35">
        <f>Изменения!G44-Изменения!F44</f>
        <v>0</v>
      </c>
      <c r="H44" s="35">
        <v>416066104.82999998</v>
      </c>
      <c r="I44" s="1"/>
      <c r="J44" s="1"/>
    </row>
    <row r="45" spans="1:10" ht="15.75" x14ac:dyDescent="0.2">
      <c r="A45" s="81" t="s">
        <v>118</v>
      </c>
      <c r="B45" s="84" t="s">
        <v>33</v>
      </c>
      <c r="C45" s="42">
        <v>865414557.45000005</v>
      </c>
      <c r="D45" s="42">
        <f>Изменения!D45-Изменения!C45</f>
        <v>2107914.0899999142</v>
      </c>
      <c r="E45" s="37">
        <f>Изменения!E45-Изменения!D45</f>
        <v>5564533.3300000429</v>
      </c>
      <c r="F45" s="37">
        <f>Изменения!F45-Изменения!E45</f>
        <v>603350.27999997139</v>
      </c>
      <c r="G45" s="35">
        <f>Изменения!G45-Изменения!F45</f>
        <v>-4849821.8199999332</v>
      </c>
      <c r="H45" s="35">
        <v>868840533.33000004</v>
      </c>
      <c r="I45" s="1"/>
      <c r="J45" s="1"/>
    </row>
    <row r="46" spans="1:10" ht="15.75" x14ac:dyDescent="0.2">
      <c r="A46" s="81" t="s">
        <v>119</v>
      </c>
      <c r="B46" s="84" t="s">
        <v>34</v>
      </c>
      <c r="C46" s="42">
        <v>73566349.219999999</v>
      </c>
      <c r="D46" s="42">
        <f>Изменения!D46-Изменения!C46</f>
        <v>0</v>
      </c>
      <c r="E46" s="37">
        <f>Изменения!E46-Изменения!D46</f>
        <v>1426715.2699999958</v>
      </c>
      <c r="F46" s="37">
        <f>Изменения!F46-Изменения!E46</f>
        <v>-6637421.8199999928</v>
      </c>
      <c r="G46" s="35">
        <f>Изменения!G46-Изменения!F46</f>
        <v>0</v>
      </c>
      <c r="H46" s="35">
        <v>68355642.670000002</v>
      </c>
      <c r="I46" s="1"/>
      <c r="J46" s="1"/>
    </row>
    <row r="47" spans="1:10" ht="15.75" x14ac:dyDescent="0.2">
      <c r="A47" s="81" t="s">
        <v>120</v>
      </c>
      <c r="B47" s="84" t="s">
        <v>35</v>
      </c>
      <c r="C47" s="42">
        <v>208542331.13999999</v>
      </c>
      <c r="D47" s="42">
        <f>Изменения!D47-Изменения!C47</f>
        <v>0</v>
      </c>
      <c r="E47" s="37">
        <f>Изменения!E47-Изменения!D47</f>
        <v>21203759</v>
      </c>
      <c r="F47" s="37">
        <f>Изменения!F47-Изменения!E47</f>
        <v>684928</v>
      </c>
      <c r="G47" s="35">
        <f>Изменения!G47-Изменения!F47</f>
        <v>0</v>
      </c>
      <c r="H47" s="35">
        <v>230431018.13999999</v>
      </c>
      <c r="I47" s="1"/>
      <c r="J47" s="1"/>
    </row>
    <row r="48" spans="1:10" ht="15.75" x14ac:dyDescent="0.2">
      <c r="A48" s="81" t="s">
        <v>121</v>
      </c>
      <c r="B48" s="84" t="s">
        <v>36</v>
      </c>
      <c r="C48" s="42">
        <v>492985658.88</v>
      </c>
      <c r="D48" s="42">
        <f>Изменения!D48-Изменения!C48</f>
        <v>1583363.6000000238</v>
      </c>
      <c r="E48" s="37">
        <f>Изменения!E48-Изменения!D48</f>
        <v>26151462.24000001</v>
      </c>
      <c r="F48" s="37">
        <f>Изменения!F48-Изменения!E48</f>
        <v>401287823.97000003</v>
      </c>
      <c r="G48" s="35">
        <f>Изменения!G48-Изменения!F48</f>
        <v>69877411.209999919</v>
      </c>
      <c r="H48" s="35">
        <v>991885719.89999998</v>
      </c>
      <c r="I48" s="1"/>
      <c r="J48" s="1"/>
    </row>
    <row r="49" spans="1:10" ht="15.75" x14ac:dyDescent="0.2">
      <c r="A49" s="81" t="s">
        <v>122</v>
      </c>
      <c r="B49" s="84" t="s">
        <v>37</v>
      </c>
      <c r="C49" s="42">
        <v>9658796081.8400002</v>
      </c>
      <c r="D49" s="42">
        <f>Изменения!D49-Изменения!C49</f>
        <v>729550395.26000023</v>
      </c>
      <c r="E49" s="37">
        <f>Изменения!E49-Изменения!D49</f>
        <v>1466431985.4400005</v>
      </c>
      <c r="F49" s="37">
        <f>Изменения!F49-Изменения!E49</f>
        <v>71098376.429998398</v>
      </c>
      <c r="G49" s="35">
        <f>Изменения!G49-Изменения!F49</f>
        <v>-65915041</v>
      </c>
      <c r="H49" s="35">
        <v>11859961797.969999</v>
      </c>
      <c r="I49" s="1"/>
      <c r="J49" s="1"/>
    </row>
    <row r="50" spans="1:10" ht="15.75" x14ac:dyDescent="0.2">
      <c r="A50" s="15" t="s">
        <v>101</v>
      </c>
      <c r="B50" s="84" t="s">
        <v>100</v>
      </c>
      <c r="C50" s="42">
        <v>100078041.70999999</v>
      </c>
      <c r="D50" s="42">
        <f>Изменения!D50-Изменения!C50</f>
        <v>0</v>
      </c>
      <c r="E50" s="37">
        <f>Изменения!E50-Изменения!D50</f>
        <v>0</v>
      </c>
      <c r="F50" s="37">
        <f>Изменения!F50-Изменения!E50</f>
        <v>150000</v>
      </c>
      <c r="G50" s="35">
        <f>Изменения!G50-Изменения!F50</f>
        <v>80350.160000011325</v>
      </c>
      <c r="H50" s="35">
        <v>100308391.87</v>
      </c>
      <c r="I50" s="1"/>
      <c r="J50" s="1"/>
    </row>
    <row r="51" spans="1:10" ht="30" customHeight="1" x14ac:dyDescent="0.2">
      <c r="A51" s="81" t="s">
        <v>123</v>
      </c>
      <c r="B51" s="84" t="s">
        <v>38</v>
      </c>
      <c r="C51" s="42">
        <v>1831849994.5899999</v>
      </c>
      <c r="D51" s="42">
        <f>Изменения!D51-Изменения!C51</f>
        <v>111617716.18000007</v>
      </c>
      <c r="E51" s="37">
        <f>Изменения!E51-Изменения!D51</f>
        <v>-298165046.8599999</v>
      </c>
      <c r="F51" s="37">
        <f>Изменения!F51-Изменения!E51</f>
        <v>34869000</v>
      </c>
      <c r="G51" s="35">
        <f>Изменения!G51-Изменения!F51</f>
        <v>2585017.4900000095</v>
      </c>
      <c r="H51" s="35">
        <v>1682756681.4000001</v>
      </c>
      <c r="I51" s="1"/>
      <c r="J51" s="1"/>
    </row>
    <row r="52" spans="1:10" ht="26.25" customHeight="1" x14ac:dyDescent="0.2">
      <c r="A52" s="80" t="s">
        <v>124</v>
      </c>
      <c r="B52" s="85" t="s">
        <v>39</v>
      </c>
      <c r="C52" s="43">
        <v>3667292955.6799998</v>
      </c>
      <c r="D52" s="43">
        <f>Изменения!D52-Изменения!C52</f>
        <v>89921590.170000076</v>
      </c>
      <c r="E52" s="34">
        <f>Изменения!E52-Изменения!D52</f>
        <v>147244159.19000006</v>
      </c>
      <c r="F52" s="34">
        <f>Изменения!F52-Изменения!E52</f>
        <v>-663589067</v>
      </c>
      <c r="G52" s="33">
        <f>Изменения!G52-Изменения!F52</f>
        <v>-151626100.78999996</v>
      </c>
      <c r="H52" s="33">
        <v>3089243537.25</v>
      </c>
      <c r="I52" s="1"/>
      <c r="J52" s="1"/>
    </row>
    <row r="53" spans="1:10" x14ac:dyDescent="0.2">
      <c r="A53" s="82" t="s">
        <v>125</v>
      </c>
      <c r="B53" s="87" t="s">
        <v>40</v>
      </c>
      <c r="C53" s="42">
        <v>0</v>
      </c>
      <c r="D53" s="42">
        <f>Изменения!D53-Изменения!C53</f>
        <v>43434838.93</v>
      </c>
      <c r="E53" s="36">
        <f>Изменения!E53-Изменения!D53</f>
        <v>87470350.24000001</v>
      </c>
      <c r="F53" s="37">
        <f>Изменения!F53-Изменения!E53</f>
        <v>150000000</v>
      </c>
      <c r="G53" s="35">
        <f>Изменения!G53-Изменения!F53</f>
        <v>0</v>
      </c>
      <c r="H53" s="35">
        <v>280905189.17000002</v>
      </c>
      <c r="I53" s="1"/>
      <c r="J53" s="1"/>
    </row>
    <row r="54" spans="1:10" ht="15.75" x14ac:dyDescent="0.2">
      <c r="A54" s="81" t="s">
        <v>126</v>
      </c>
      <c r="B54" s="19" t="s">
        <v>41</v>
      </c>
      <c r="C54" s="42">
        <v>2548260180.4400001</v>
      </c>
      <c r="D54" s="42">
        <f>Изменения!D54-Изменения!C54</f>
        <v>82525.110000133514</v>
      </c>
      <c r="E54" s="37">
        <f>Изменения!E54-Изменения!D54</f>
        <v>60973808.949999809</v>
      </c>
      <c r="F54" s="37">
        <f>Изменения!F54-Изменения!E54</f>
        <v>-612690776.81999993</v>
      </c>
      <c r="G54" s="35">
        <f>Изменения!G54-Изменения!F54</f>
        <v>-139150643.53999996</v>
      </c>
      <c r="H54" s="35">
        <v>1857475094.1400001</v>
      </c>
      <c r="I54" s="1"/>
      <c r="J54" s="1"/>
    </row>
    <row r="55" spans="1:10" ht="15.75" x14ac:dyDescent="0.2">
      <c r="A55" s="81" t="s">
        <v>127</v>
      </c>
      <c r="B55" s="19" t="s">
        <v>42</v>
      </c>
      <c r="C55" s="42">
        <v>542173920.63</v>
      </c>
      <c r="D55" s="42">
        <f>Изменения!D55-Изменения!C55</f>
        <v>8140000</v>
      </c>
      <c r="E55" s="37">
        <f>Изменения!E55-Изменения!D55</f>
        <v>-1320000</v>
      </c>
      <c r="F55" s="37">
        <f>Изменения!F55-Изменения!E55</f>
        <v>-10973138.659999967</v>
      </c>
      <c r="G55" s="35">
        <f>Изменения!G55-Изменения!F55</f>
        <v>-13251654.610000014</v>
      </c>
      <c r="H55" s="35">
        <v>524769127.36000001</v>
      </c>
      <c r="I55" s="1"/>
      <c r="J55" s="1"/>
    </row>
    <row r="56" spans="1:10" ht="31.5" customHeight="1" x14ac:dyDescent="0.2">
      <c r="A56" s="81" t="s">
        <v>128</v>
      </c>
      <c r="B56" s="19" t="s">
        <v>43</v>
      </c>
      <c r="C56" s="42">
        <v>576858854.61000001</v>
      </c>
      <c r="D56" s="42">
        <f>Изменения!D56-Изменения!C56</f>
        <v>38264226.129999995</v>
      </c>
      <c r="E56" s="37">
        <f>Изменения!E56-Изменения!D56</f>
        <v>120000</v>
      </c>
      <c r="F56" s="37">
        <f>Изменения!F56-Изменения!E56</f>
        <v>-189925151.51999998</v>
      </c>
      <c r="G56" s="35">
        <f>Изменения!G56-Изменения!F56</f>
        <v>776197.3599999547</v>
      </c>
      <c r="H56" s="35">
        <v>426094126.57999998</v>
      </c>
      <c r="I56" s="1"/>
      <c r="J56" s="1"/>
    </row>
    <row r="57" spans="1:10" ht="15.75" x14ac:dyDescent="0.2">
      <c r="A57" s="80" t="s">
        <v>129</v>
      </c>
      <c r="B57" s="18" t="s">
        <v>44</v>
      </c>
      <c r="C57" s="43">
        <v>1773764392.9100001</v>
      </c>
      <c r="D57" s="43">
        <f>Изменения!D57-Изменения!C57</f>
        <v>0</v>
      </c>
      <c r="E57" s="34">
        <f>Изменения!E57-Изменения!D57</f>
        <v>253759700</v>
      </c>
      <c r="F57" s="34">
        <f>Изменения!F57-Изменения!E57</f>
        <v>-297000902.17000008</v>
      </c>
      <c r="G57" s="33">
        <f>Изменения!G57-Изменения!F57</f>
        <v>0</v>
      </c>
      <c r="H57" s="33">
        <v>1730523190.74</v>
      </c>
      <c r="I57" s="1"/>
      <c r="J57" s="1"/>
    </row>
    <row r="58" spans="1:10" ht="15.75" x14ac:dyDescent="0.2">
      <c r="A58" s="81" t="s">
        <v>130</v>
      </c>
      <c r="B58" s="19" t="s">
        <v>45</v>
      </c>
      <c r="C58" s="42">
        <v>789736300</v>
      </c>
      <c r="D58" s="42">
        <f>Изменения!D58-Изменения!C58</f>
        <v>0</v>
      </c>
      <c r="E58" s="37">
        <f>Изменения!E58-Изменения!D58</f>
        <v>253759700</v>
      </c>
      <c r="F58" s="37">
        <f>Изменения!F58-Изменения!E58</f>
        <v>-297000000</v>
      </c>
      <c r="G58" s="35">
        <f>Изменения!G58-Изменения!F58</f>
        <v>0</v>
      </c>
      <c r="H58" s="35">
        <v>746496000</v>
      </c>
      <c r="I58" s="1"/>
      <c r="J58" s="1"/>
    </row>
    <row r="59" spans="1:10" ht="32.25" customHeight="1" x14ac:dyDescent="0.2">
      <c r="A59" s="81" t="s">
        <v>131</v>
      </c>
      <c r="B59" s="19" t="s">
        <v>46</v>
      </c>
      <c r="C59" s="42">
        <v>972514892.90999997</v>
      </c>
      <c r="D59" s="42">
        <f>Изменения!D59-Изменения!C59</f>
        <v>0</v>
      </c>
      <c r="E59" s="37">
        <f>Изменения!E59-Изменения!D59</f>
        <v>0</v>
      </c>
      <c r="F59" s="37">
        <f>Изменения!F59-Изменения!E59</f>
        <v>-902.16999995708466</v>
      </c>
      <c r="G59" s="35">
        <f>Изменения!G59-Изменения!F59</f>
        <v>0</v>
      </c>
      <c r="H59" s="35">
        <v>972513990.74000001</v>
      </c>
      <c r="I59" s="1"/>
      <c r="J59" s="1"/>
    </row>
    <row r="60" spans="1:10" ht="30.75" customHeight="1" x14ac:dyDescent="0.2">
      <c r="A60" s="81" t="s">
        <v>132</v>
      </c>
      <c r="B60" s="19" t="s">
        <v>47</v>
      </c>
      <c r="C60" s="42">
        <v>11513200</v>
      </c>
      <c r="D60" s="42">
        <f>Изменения!D60-Изменения!C60</f>
        <v>0</v>
      </c>
      <c r="E60" s="37">
        <f>Изменения!E60-Изменения!D60</f>
        <v>0</v>
      </c>
      <c r="F60" s="37">
        <f>Изменения!F60-Изменения!E60</f>
        <v>0</v>
      </c>
      <c r="G60" s="35">
        <f>Изменения!G60-Изменения!F60</f>
        <v>0</v>
      </c>
      <c r="H60" s="35">
        <v>11513200</v>
      </c>
      <c r="I60" s="1"/>
      <c r="J60" s="1"/>
    </row>
    <row r="61" spans="1:10" ht="15.75" x14ac:dyDescent="0.2">
      <c r="A61" s="80" t="s">
        <v>133</v>
      </c>
      <c r="B61" s="18" t="s">
        <v>48</v>
      </c>
      <c r="C61" s="43">
        <v>13746074641.780001</v>
      </c>
      <c r="D61" s="43">
        <f>Изменения!D61-Изменения!C61</f>
        <v>5302019.0599994659</v>
      </c>
      <c r="E61" s="34">
        <f>Изменения!E61-Изменения!D61</f>
        <v>-190715589.71999931</v>
      </c>
      <c r="F61" s="34">
        <f>Изменения!F61-Изменения!E61</f>
        <v>116438336.95999908</v>
      </c>
      <c r="G61" s="33">
        <f>Изменения!G61-Изменения!F61</f>
        <v>-132911273.65999985</v>
      </c>
      <c r="H61" s="33">
        <v>13544188134.42</v>
      </c>
      <c r="I61" s="1"/>
      <c r="J61" s="1"/>
    </row>
    <row r="62" spans="1:10" ht="15.75" x14ac:dyDescent="0.2">
      <c r="A62" s="81" t="s">
        <v>134</v>
      </c>
      <c r="B62" s="19" t="s">
        <v>49</v>
      </c>
      <c r="C62" s="42">
        <v>3787398973.73</v>
      </c>
      <c r="D62" s="42">
        <f>Изменения!D62-Изменения!C62</f>
        <v>-592700</v>
      </c>
      <c r="E62" s="37">
        <f>Изменения!E62-Изменения!D62</f>
        <v>-83121878</v>
      </c>
      <c r="F62" s="37">
        <f>Изменения!F62-Изменения!E62</f>
        <v>2768246.5</v>
      </c>
      <c r="G62" s="35">
        <f>Изменения!G62-Изменения!F62</f>
        <v>-64431107</v>
      </c>
      <c r="H62" s="35">
        <v>3642021535.23</v>
      </c>
      <c r="I62" s="1"/>
      <c r="J62" s="1"/>
    </row>
    <row r="63" spans="1:10" ht="15.75" x14ac:dyDescent="0.2">
      <c r="A63" s="81" t="s">
        <v>135</v>
      </c>
      <c r="B63" s="19" t="s">
        <v>50</v>
      </c>
      <c r="C63" s="42">
        <v>7266347643.2299995</v>
      </c>
      <c r="D63" s="42">
        <f>Изменения!D63-Изменения!C63</f>
        <v>4598063.3600006104</v>
      </c>
      <c r="E63" s="37">
        <f>Изменения!E63-Изменения!D63</f>
        <v>-252859374.40000057</v>
      </c>
      <c r="F63" s="37">
        <f>Изменения!F63-Изменения!E63</f>
        <v>36836184.820000648</v>
      </c>
      <c r="G63" s="35">
        <f>Изменения!G63-Изменения!F63</f>
        <v>-28890846.220000267</v>
      </c>
      <c r="H63" s="35">
        <v>7026031670.79</v>
      </c>
      <c r="I63" s="1"/>
      <c r="J63" s="1"/>
    </row>
    <row r="64" spans="1:10" ht="15.75" x14ac:dyDescent="0.2">
      <c r="A64" s="81" t="s">
        <v>136</v>
      </c>
      <c r="B64" s="19" t="s">
        <v>51</v>
      </c>
      <c r="C64" s="42">
        <v>294333513.86000001</v>
      </c>
      <c r="D64" s="42">
        <f>Изменения!D64-Изменения!C64</f>
        <v>242700</v>
      </c>
      <c r="E64" s="37">
        <f>Изменения!E64-Изменения!D64</f>
        <v>6439572.4799999595</v>
      </c>
      <c r="F64" s="37">
        <f>Изменения!F64-Изменения!E64</f>
        <v>73271796.850000024</v>
      </c>
      <c r="G64" s="35">
        <f>Изменения!G64-Изменения!F64</f>
        <v>200000</v>
      </c>
      <c r="H64" s="35">
        <v>374487583.19</v>
      </c>
      <c r="I64" s="1"/>
      <c r="J64" s="1"/>
    </row>
    <row r="65" spans="1:10" ht="15.75" x14ac:dyDescent="0.2">
      <c r="A65" s="81" t="s">
        <v>137</v>
      </c>
      <c r="B65" s="19" t="s">
        <v>52</v>
      </c>
      <c r="C65" s="42">
        <v>1690862122.5699999</v>
      </c>
      <c r="D65" s="42">
        <f>Изменения!D65-Изменения!C65</f>
        <v>0</v>
      </c>
      <c r="E65" s="37">
        <f>Изменения!E65-Изменения!D65</f>
        <v>127653148.26999998</v>
      </c>
      <c r="F65" s="37">
        <f>Изменения!F65-Изменения!E65</f>
        <v>-864288.09999990463</v>
      </c>
      <c r="G65" s="35">
        <f>Изменения!G65-Изменения!F65</f>
        <v>-35789764.50999999</v>
      </c>
      <c r="H65" s="35">
        <v>1781861218.23</v>
      </c>
      <c r="I65" s="1"/>
      <c r="J65" s="1"/>
    </row>
    <row r="66" spans="1:10" ht="34.5" customHeight="1" x14ac:dyDescent="0.2">
      <c r="A66" s="81" t="s">
        <v>138</v>
      </c>
      <c r="B66" s="19" t="s">
        <v>53</v>
      </c>
      <c r="C66" s="42">
        <v>75448073.650000006</v>
      </c>
      <c r="D66" s="42">
        <f>Изменения!D66-Изменения!C66</f>
        <v>-589.75</v>
      </c>
      <c r="E66" s="37">
        <f>Изменения!E66-Изменения!D66</f>
        <v>790</v>
      </c>
      <c r="F66" s="37">
        <f>Изменения!F66-Изменения!E66</f>
        <v>279674.39999999106</v>
      </c>
      <c r="G66" s="35">
        <f>Изменения!G66-Изменения!F66</f>
        <v>-77080</v>
      </c>
      <c r="H66" s="35">
        <v>75650868.299999997</v>
      </c>
      <c r="I66" s="1"/>
      <c r="J66" s="1"/>
    </row>
    <row r="67" spans="1:10" ht="15.75" x14ac:dyDescent="0.2">
      <c r="A67" s="81" t="s">
        <v>139</v>
      </c>
      <c r="B67" s="19" t="s">
        <v>54</v>
      </c>
      <c r="C67" s="42">
        <v>10507398.869999999</v>
      </c>
      <c r="D67" s="42">
        <f>Изменения!D67-Изменения!C67</f>
        <v>0</v>
      </c>
      <c r="E67" s="37">
        <f>Изменения!E67-Изменения!D67</f>
        <v>0</v>
      </c>
      <c r="F67" s="37">
        <f>Изменения!F67-Изменения!E67</f>
        <v>-300000</v>
      </c>
      <c r="G67" s="35">
        <f>Изменения!G67-Изменения!F67</f>
        <v>0</v>
      </c>
      <c r="H67" s="35">
        <v>10207398.869999999</v>
      </c>
      <c r="I67" s="1"/>
      <c r="J67" s="1"/>
    </row>
    <row r="68" spans="1:10" ht="15.75" x14ac:dyDescent="0.2">
      <c r="A68" s="81" t="s">
        <v>140</v>
      </c>
      <c r="B68" s="19" t="s">
        <v>55</v>
      </c>
      <c r="C68" s="42">
        <v>621176915.87</v>
      </c>
      <c r="D68" s="42">
        <f>Изменения!D68-Изменения!C68</f>
        <v>1054545.4500000477</v>
      </c>
      <c r="E68" s="37">
        <f>Изменения!E68-Изменения!D68</f>
        <v>11172151.929999948</v>
      </c>
      <c r="F68" s="37">
        <f>Изменения!F68-Изменения!E68</f>
        <v>4446722.4900000095</v>
      </c>
      <c r="G68" s="35">
        <f>Изменения!G68-Изменения!F68</f>
        <v>-3922475.9300000668</v>
      </c>
      <c r="H68" s="35">
        <v>633927859.80999994</v>
      </c>
      <c r="I68" s="1"/>
      <c r="J68" s="1"/>
    </row>
    <row r="69" spans="1:10" ht="15.75" x14ac:dyDescent="0.2">
      <c r="A69" s="80" t="s">
        <v>141</v>
      </c>
      <c r="B69" s="18" t="s">
        <v>56</v>
      </c>
      <c r="C69" s="43">
        <v>1469716296.9400001</v>
      </c>
      <c r="D69" s="43">
        <f>Изменения!D69-Изменения!C69</f>
        <v>38540243.069999933</v>
      </c>
      <c r="E69" s="34">
        <f>Изменения!E69-Изменения!D69</f>
        <v>80276271.299999952</v>
      </c>
      <c r="F69" s="34">
        <f>Изменения!F69-Изменения!E69</f>
        <v>3448926.3600001335</v>
      </c>
      <c r="G69" s="33">
        <f>Изменения!G69-Изменения!F69</f>
        <v>447639.26999998093</v>
      </c>
      <c r="H69" s="33">
        <v>1592429376.9400001</v>
      </c>
      <c r="I69" s="1"/>
      <c r="J69" s="1"/>
    </row>
    <row r="70" spans="1:10" ht="15.75" x14ac:dyDescent="0.2">
      <c r="A70" s="81" t="s">
        <v>142</v>
      </c>
      <c r="B70" s="19" t="s">
        <v>57</v>
      </c>
      <c r="C70" s="42">
        <v>1432209532.5999999</v>
      </c>
      <c r="D70" s="42">
        <f>Изменения!D70-Изменения!C70</f>
        <v>38474949.5</v>
      </c>
      <c r="E70" s="37">
        <f>Изменения!E70-Изменения!D70</f>
        <v>80276271.300000191</v>
      </c>
      <c r="F70" s="37">
        <f>Изменения!F70-Изменения!E70</f>
        <v>1807522.9199998379</v>
      </c>
      <c r="G70" s="35">
        <f>Изменения!G70-Изменения!F70</f>
        <v>82280</v>
      </c>
      <c r="H70" s="35">
        <v>1552850556.3199999</v>
      </c>
      <c r="I70" s="1"/>
      <c r="J70" s="1"/>
    </row>
    <row r="71" spans="1:10" ht="30" customHeight="1" x14ac:dyDescent="0.2">
      <c r="A71" s="81" t="s">
        <v>143</v>
      </c>
      <c r="B71" s="19" t="s">
        <v>58</v>
      </c>
      <c r="C71" s="42">
        <v>37506764.340000004</v>
      </c>
      <c r="D71" s="42">
        <f>Изменения!D71-Изменения!C71</f>
        <v>65293.569999992847</v>
      </c>
      <c r="E71" s="37">
        <f>Изменения!E71-Изменения!D71</f>
        <v>0</v>
      </c>
      <c r="F71" s="37">
        <f>Изменения!F71-Изменения!E71</f>
        <v>1641403.4400000051</v>
      </c>
      <c r="G71" s="35">
        <f>Изменения!G71-Изменения!F71</f>
        <v>365359.26999999583</v>
      </c>
      <c r="H71" s="35">
        <v>39578820.619999997</v>
      </c>
      <c r="I71" s="1"/>
      <c r="J71" s="1"/>
    </row>
    <row r="72" spans="1:10" ht="15.75" x14ac:dyDescent="0.2">
      <c r="A72" s="80" t="s">
        <v>144</v>
      </c>
      <c r="B72" s="18" t="s">
        <v>59</v>
      </c>
      <c r="C72" s="43">
        <v>5454641194.6400003</v>
      </c>
      <c r="D72" s="43">
        <f>Изменения!D72-Изменения!C72</f>
        <v>192969020.05999947</v>
      </c>
      <c r="E72" s="34">
        <f>Изменения!E72-Изменения!D72</f>
        <v>254663649.07000065</v>
      </c>
      <c r="F72" s="34">
        <f>Изменения!F72-Изменения!E72</f>
        <v>-100450223.4800005</v>
      </c>
      <c r="G72" s="33">
        <f>Изменения!G72-Изменения!F72</f>
        <v>519084.85999965668</v>
      </c>
      <c r="H72" s="33">
        <v>5802342725.1499996</v>
      </c>
      <c r="I72" s="1"/>
      <c r="J72" s="1"/>
    </row>
    <row r="73" spans="1:10" ht="15.75" x14ac:dyDescent="0.2">
      <c r="A73" s="81" t="s">
        <v>145</v>
      </c>
      <c r="B73" s="19" t="s">
        <v>60</v>
      </c>
      <c r="C73" s="42">
        <v>2008358152.5699999</v>
      </c>
      <c r="D73" s="42">
        <f>Изменения!D73-Изменения!C73</f>
        <v>-186990424.73000002</v>
      </c>
      <c r="E73" s="37">
        <f>Изменения!E73-Изменения!D73</f>
        <v>40039669.769999981</v>
      </c>
      <c r="F73" s="37">
        <f>Изменения!F73-Изменения!E73</f>
        <v>27839932.900000095</v>
      </c>
      <c r="G73" s="35">
        <f>Изменения!G73-Изменения!F73</f>
        <v>-605930.22000002861</v>
      </c>
      <c r="H73" s="35">
        <v>1888641400.29</v>
      </c>
      <c r="I73" s="1"/>
      <c r="J73" s="1"/>
    </row>
    <row r="74" spans="1:10" ht="15.75" x14ac:dyDescent="0.2">
      <c r="A74" s="81" t="s">
        <v>146</v>
      </c>
      <c r="B74" s="19" t="s">
        <v>61</v>
      </c>
      <c r="C74" s="42">
        <v>2516293650.6399999</v>
      </c>
      <c r="D74" s="42">
        <f>Изменения!D74-Изменения!C74</f>
        <v>183570520.05999994</v>
      </c>
      <c r="E74" s="37">
        <f>Изменения!E74-Изменения!D74</f>
        <v>212306395.3300004</v>
      </c>
      <c r="F74" s="37">
        <f>Изменения!F74-Изменения!E74</f>
        <v>-145183466.73000002</v>
      </c>
      <c r="G74" s="35">
        <f>Изменения!G74-Изменения!F74</f>
        <v>1143411.5999999046</v>
      </c>
      <c r="H74" s="35">
        <v>2768130510.9000001</v>
      </c>
      <c r="I74" s="1"/>
      <c r="J74" s="1"/>
    </row>
    <row r="75" spans="1:10" ht="30" customHeight="1" x14ac:dyDescent="0.2">
      <c r="A75" s="81" t="s">
        <v>147</v>
      </c>
      <c r="B75" s="19" t="s">
        <v>62</v>
      </c>
      <c r="C75" s="42">
        <v>79225591.769999996</v>
      </c>
      <c r="D75" s="42">
        <f>Изменения!D75-Изменения!C75</f>
        <v>0</v>
      </c>
      <c r="E75" s="37">
        <f>Изменения!E75-Изменения!D75</f>
        <v>2965505.1000000089</v>
      </c>
      <c r="F75" s="37">
        <f>Изменения!F75-Изменения!E75</f>
        <v>0</v>
      </c>
      <c r="G75" s="35">
        <f>Изменения!G75-Изменения!F75</f>
        <v>-18396.520000010729</v>
      </c>
      <c r="H75" s="35">
        <v>82172700.349999994</v>
      </c>
      <c r="I75" s="1"/>
      <c r="J75" s="1"/>
    </row>
    <row r="76" spans="1:10" ht="15.75" x14ac:dyDescent="0.2">
      <c r="A76" s="81" t="s">
        <v>148</v>
      </c>
      <c r="B76" s="19" t="s">
        <v>63</v>
      </c>
      <c r="C76" s="42">
        <v>103105325</v>
      </c>
      <c r="D76" s="42">
        <f>Изменения!D76-Изменения!C76</f>
        <v>100000</v>
      </c>
      <c r="E76" s="37">
        <f>Изменения!E76-Изменения!D76</f>
        <v>0</v>
      </c>
      <c r="F76" s="37">
        <f>Изменения!F76-Изменения!E76</f>
        <v>3070678</v>
      </c>
      <c r="G76" s="35">
        <f>Изменения!G76-Изменения!F76</f>
        <v>0</v>
      </c>
      <c r="H76" s="35">
        <v>106276003</v>
      </c>
      <c r="I76" s="1"/>
      <c r="J76" s="1"/>
    </row>
    <row r="77" spans="1:10" ht="42" customHeight="1" x14ac:dyDescent="0.2">
      <c r="A77" s="81" t="s">
        <v>149</v>
      </c>
      <c r="B77" s="19" t="s">
        <v>64</v>
      </c>
      <c r="C77" s="42">
        <v>173408587.41</v>
      </c>
      <c r="D77" s="42">
        <f>Изменения!D77-Изменения!C77</f>
        <v>0</v>
      </c>
      <c r="E77" s="37">
        <f>Изменения!E77-Изменения!D77</f>
        <v>0</v>
      </c>
      <c r="F77" s="37">
        <f>Изменения!F77-Изменения!E77</f>
        <v>324850</v>
      </c>
      <c r="G77" s="35">
        <f>Изменения!G77-Изменения!F77</f>
        <v>0</v>
      </c>
      <c r="H77" s="35">
        <v>173733437.41</v>
      </c>
      <c r="I77" s="1"/>
      <c r="J77" s="1"/>
    </row>
    <row r="78" spans="1:10" ht="15.75" x14ac:dyDescent="0.2">
      <c r="A78" s="81" t="s">
        <v>150</v>
      </c>
      <c r="B78" s="19" t="s">
        <v>65</v>
      </c>
      <c r="C78" s="42">
        <v>574249887.25</v>
      </c>
      <c r="D78" s="42">
        <f>Изменения!D78-Изменения!C78</f>
        <v>196288924.73000002</v>
      </c>
      <c r="E78" s="37">
        <f>Изменения!E78-Изменения!D78</f>
        <v>-647921.12999999523</v>
      </c>
      <c r="F78" s="37">
        <f>Изменения!F78-Изменения!E78</f>
        <v>13497782.350000024</v>
      </c>
      <c r="G78" s="35">
        <f>Изменения!G78-Изменения!F78</f>
        <v>0</v>
      </c>
      <c r="H78" s="35">
        <v>783388673.20000005</v>
      </c>
      <c r="I78" s="1"/>
      <c r="J78" s="1"/>
    </row>
    <row r="79" spans="1:10" ht="15.75" x14ac:dyDescent="0.2">
      <c r="A79" s="80" t="s">
        <v>151</v>
      </c>
      <c r="B79" s="18">
        <v>1000</v>
      </c>
      <c r="C79" s="43">
        <v>16674051606.43</v>
      </c>
      <c r="D79" s="43">
        <f>Изменения!D79-Изменения!C79</f>
        <v>323218201.10000038</v>
      </c>
      <c r="E79" s="34">
        <f>Изменения!E79-Изменения!D79</f>
        <v>-9783695.9400005341</v>
      </c>
      <c r="F79" s="34">
        <f>Изменения!F79-Изменения!E79</f>
        <v>20991538.600000381</v>
      </c>
      <c r="G79" s="33">
        <f>Изменения!G79-Изменения!F79</f>
        <v>-197405227.51000023</v>
      </c>
      <c r="H79" s="33">
        <v>16811072422.68</v>
      </c>
      <c r="I79" s="1"/>
      <c r="J79" s="1"/>
    </row>
    <row r="80" spans="1:10" ht="15.75" x14ac:dyDescent="0.2">
      <c r="A80" s="81" t="s">
        <v>152</v>
      </c>
      <c r="B80" s="19">
        <v>1001</v>
      </c>
      <c r="C80" s="42">
        <v>80057201.25</v>
      </c>
      <c r="D80" s="42">
        <f>Изменения!D80-Изменения!C80</f>
        <v>0</v>
      </c>
      <c r="E80" s="37">
        <f>Изменения!E80-Изменения!D80</f>
        <v>8427694.7600000054</v>
      </c>
      <c r="F80" s="37">
        <f>Изменения!F80-Изменения!E80</f>
        <v>-549007.20000000298</v>
      </c>
      <c r="G80" s="35">
        <f>Изменения!G80-Изменения!F80</f>
        <v>-2467405.7400000095</v>
      </c>
      <c r="H80" s="35">
        <v>85468483.069999993</v>
      </c>
      <c r="I80" s="1"/>
      <c r="J80" s="1"/>
    </row>
    <row r="81" spans="1:10" ht="15.75" x14ac:dyDescent="0.2">
      <c r="A81" s="81" t="s">
        <v>153</v>
      </c>
      <c r="B81" s="19">
        <v>1002</v>
      </c>
      <c r="C81" s="42">
        <v>2586776529.7600002</v>
      </c>
      <c r="D81" s="42">
        <f>Изменения!D81-Изменения!C81</f>
        <v>0</v>
      </c>
      <c r="E81" s="37">
        <f>Изменения!E81-Изменения!D81</f>
        <v>7129033.9099998474</v>
      </c>
      <c r="F81" s="37">
        <f>Изменения!F81-Изменения!E81</f>
        <v>21859795.239999771</v>
      </c>
      <c r="G81" s="35">
        <f>Изменения!G81-Изменения!F81</f>
        <v>-2269349.8899998665</v>
      </c>
      <c r="H81" s="35">
        <v>2613496009.02</v>
      </c>
      <c r="I81" s="1"/>
      <c r="J81" s="1"/>
    </row>
    <row r="82" spans="1:10" ht="15.75" x14ac:dyDescent="0.2">
      <c r="A82" s="81" t="s">
        <v>154</v>
      </c>
      <c r="B82" s="19">
        <v>1003</v>
      </c>
      <c r="C82" s="42">
        <v>10178673829.75</v>
      </c>
      <c r="D82" s="42">
        <f>Изменения!D82-Изменения!C82</f>
        <v>278900000</v>
      </c>
      <c r="E82" s="37">
        <f>Изменения!E82-Изменения!D82</f>
        <v>-14711145.75</v>
      </c>
      <c r="F82" s="37">
        <f>Изменения!F82-Изменения!E82</f>
        <v>-2120210.9099998474</v>
      </c>
      <c r="G82" s="35">
        <f>Изменения!G82-Изменения!F82</f>
        <v>-11666697.989999771</v>
      </c>
      <c r="H82" s="35">
        <v>10429075775.1</v>
      </c>
      <c r="I82" s="1"/>
      <c r="J82" s="1"/>
    </row>
    <row r="83" spans="1:10" ht="15.75" x14ac:dyDescent="0.2">
      <c r="A83" s="81" t="s">
        <v>155</v>
      </c>
      <c r="B83" s="19">
        <v>1004</v>
      </c>
      <c r="C83" s="42">
        <v>3349925165.1399999</v>
      </c>
      <c r="D83" s="42">
        <f>Изменения!D83-Изменения!C83</f>
        <v>44318201.099999905</v>
      </c>
      <c r="E83" s="37">
        <f>Изменения!E83-Изменения!D83</f>
        <v>-11194533.859999657</v>
      </c>
      <c r="F83" s="37">
        <f>Изменения!F83-Изменения!E83</f>
        <v>275376.92000007629</v>
      </c>
      <c r="G83" s="35">
        <f>Изменения!G83-Изменения!F83</f>
        <v>-180965363.75</v>
      </c>
      <c r="H83" s="35">
        <v>3202358845.5500002</v>
      </c>
      <c r="I83" s="1"/>
      <c r="J83" s="1"/>
    </row>
    <row r="84" spans="1:10" ht="15.75" x14ac:dyDescent="0.2">
      <c r="A84" s="81" t="s">
        <v>156</v>
      </c>
      <c r="B84" s="19">
        <v>1006</v>
      </c>
      <c r="C84" s="42">
        <v>478618880.52999997</v>
      </c>
      <c r="D84" s="42">
        <f>Изменения!D84-Изменения!C84</f>
        <v>0</v>
      </c>
      <c r="E84" s="37">
        <f>Изменения!E84-Изменения!D84</f>
        <v>565255</v>
      </c>
      <c r="F84" s="37">
        <f>Изменения!F84-Изменения!E84</f>
        <v>1525584.5500000119</v>
      </c>
      <c r="G84" s="35">
        <f>Изменения!G84-Изменения!F84</f>
        <v>-36410.139999985695</v>
      </c>
      <c r="H84" s="35">
        <v>480673309.94</v>
      </c>
      <c r="I84" s="1"/>
      <c r="J84" s="1"/>
    </row>
    <row r="85" spans="1:10" ht="15.75" x14ac:dyDescent="0.2">
      <c r="A85" s="80" t="s">
        <v>157</v>
      </c>
      <c r="B85" s="18">
        <v>1100</v>
      </c>
      <c r="C85" s="43">
        <v>1564394633.54</v>
      </c>
      <c r="D85" s="43">
        <f>Изменения!D85-Изменения!C85</f>
        <v>15461100</v>
      </c>
      <c r="E85" s="34">
        <f>Изменения!E85-Изменения!D85</f>
        <v>262641364.17000008</v>
      </c>
      <c r="F85" s="34">
        <f>Изменения!F85-Изменения!E85</f>
        <v>30639582.899999857</v>
      </c>
      <c r="G85" s="33">
        <f>Изменения!G85-Изменения!F85</f>
        <v>5742306.6400001049</v>
      </c>
      <c r="H85" s="33">
        <v>1878878987.25</v>
      </c>
      <c r="I85" s="1"/>
      <c r="J85" s="1"/>
    </row>
    <row r="86" spans="1:10" ht="15.75" x14ac:dyDescent="0.2">
      <c r="A86" s="81" t="s">
        <v>158</v>
      </c>
      <c r="B86" s="19">
        <v>1101</v>
      </c>
      <c r="C86" s="42">
        <v>6207006.9299999997</v>
      </c>
      <c r="D86" s="42">
        <f>Изменения!D86-Изменения!C86</f>
        <v>0</v>
      </c>
      <c r="E86" s="37">
        <f>Изменения!E86-Изменения!D86</f>
        <v>100000</v>
      </c>
      <c r="F86" s="37">
        <f>Изменения!F86-Изменения!E86</f>
        <v>2248290.91</v>
      </c>
      <c r="G86" s="35">
        <f>Изменения!G86-Изменения!F86</f>
        <v>0</v>
      </c>
      <c r="H86" s="35">
        <v>8555297.8399999999</v>
      </c>
      <c r="I86" s="1"/>
      <c r="J86" s="1"/>
    </row>
    <row r="87" spans="1:10" ht="15.75" x14ac:dyDescent="0.2">
      <c r="A87" s="81" t="s">
        <v>159</v>
      </c>
      <c r="B87" s="19">
        <v>1102</v>
      </c>
      <c r="C87" s="42">
        <v>1216869174.53</v>
      </c>
      <c r="D87" s="42">
        <f>Изменения!D87-Изменения!C87</f>
        <v>-500000</v>
      </c>
      <c r="E87" s="37">
        <f>Изменения!E87-Изменения!D87</f>
        <v>249442364.17000008</v>
      </c>
      <c r="F87" s="37">
        <f>Изменения!F87-Изменения!E87</f>
        <v>4866554.9500000477</v>
      </c>
      <c r="G87" s="35">
        <f>Изменения!G87-Изменения!F87</f>
        <v>0</v>
      </c>
      <c r="H87" s="35">
        <v>1470678093.6500001</v>
      </c>
      <c r="I87" s="1"/>
      <c r="J87" s="1"/>
    </row>
    <row r="88" spans="1:10" ht="15.75" x14ac:dyDescent="0.2">
      <c r="A88" s="81" t="s">
        <v>160</v>
      </c>
      <c r="B88" s="19">
        <v>1103</v>
      </c>
      <c r="C88" s="42">
        <v>328320720.97000003</v>
      </c>
      <c r="D88" s="42">
        <f>Изменения!D88-Изменения!C88</f>
        <v>15961100</v>
      </c>
      <c r="E88" s="37">
        <f>Изменения!E88-Изменения!D88</f>
        <v>13099000</v>
      </c>
      <c r="F88" s="37">
        <f>Изменения!F88-Изменения!E88</f>
        <v>23310202.479999959</v>
      </c>
      <c r="G88" s="35">
        <f>Изменения!G88-Изменения!F88</f>
        <v>5700000</v>
      </c>
      <c r="H88" s="35">
        <v>386391023.44999999</v>
      </c>
      <c r="I88" s="1"/>
      <c r="J88" s="1"/>
    </row>
    <row r="89" spans="1:10" ht="35.25" customHeight="1" x14ac:dyDescent="0.2">
      <c r="A89" s="81" t="s">
        <v>161</v>
      </c>
      <c r="B89" s="19">
        <v>1105</v>
      </c>
      <c r="C89" s="42">
        <v>12997731.109999999</v>
      </c>
      <c r="D89" s="42">
        <f>Изменения!D89-Изменения!C89</f>
        <v>0</v>
      </c>
      <c r="E89" s="37">
        <f>Изменения!E89-Изменения!D89</f>
        <v>0</v>
      </c>
      <c r="F89" s="37">
        <f>Изменения!F89-Изменения!E89</f>
        <v>214534.56000000052</v>
      </c>
      <c r="G89" s="35">
        <f>Изменения!G89-Изменения!F89</f>
        <v>42306.640000000596</v>
      </c>
      <c r="H89" s="35">
        <v>13254572.310000001</v>
      </c>
      <c r="I89" s="1"/>
      <c r="J89" s="1"/>
    </row>
    <row r="90" spans="1:10" ht="15.75" x14ac:dyDescent="0.2">
      <c r="A90" s="80" t="s">
        <v>162</v>
      </c>
      <c r="B90" s="18">
        <v>1200</v>
      </c>
      <c r="C90" s="43">
        <v>137976300.56999999</v>
      </c>
      <c r="D90" s="43">
        <f>Изменения!D90-Изменения!C90</f>
        <v>4715956.9699999988</v>
      </c>
      <c r="E90" s="34">
        <f>Изменения!E90-Изменения!D90</f>
        <v>0</v>
      </c>
      <c r="F90" s="34">
        <f>Изменения!F90-Изменения!E90</f>
        <v>392302.09000000358</v>
      </c>
      <c r="G90" s="33">
        <f>Изменения!G90-Изменения!F90</f>
        <v>107007.96999999881</v>
      </c>
      <c r="H90" s="33">
        <v>143191567.59999999</v>
      </c>
      <c r="I90" s="1"/>
      <c r="J90" s="1"/>
    </row>
    <row r="91" spans="1:10" ht="15.75" x14ac:dyDescent="0.2">
      <c r="A91" s="81" t="s">
        <v>163</v>
      </c>
      <c r="B91" s="19">
        <v>1202</v>
      </c>
      <c r="C91" s="42">
        <v>105097884.20999999</v>
      </c>
      <c r="D91" s="42">
        <f>Изменения!D91-Изменения!C91</f>
        <v>4315956.9700000137</v>
      </c>
      <c r="E91" s="37">
        <f>Изменения!E91-Изменения!D91</f>
        <v>0</v>
      </c>
      <c r="F91" s="37">
        <f>Изменения!F91-Изменения!E91</f>
        <v>0</v>
      </c>
      <c r="G91" s="35">
        <f>Изменения!G91-Изменения!F91</f>
        <v>0</v>
      </c>
      <c r="H91" s="35">
        <v>109413841.18000001</v>
      </c>
      <c r="I91" s="1"/>
      <c r="J91" s="1"/>
    </row>
    <row r="92" spans="1:10" ht="33" customHeight="1" x14ac:dyDescent="0.2">
      <c r="A92" s="81" t="s">
        <v>164</v>
      </c>
      <c r="B92" s="19">
        <v>1204</v>
      </c>
      <c r="C92" s="42">
        <v>32878416.359999999</v>
      </c>
      <c r="D92" s="42">
        <f>Изменения!D92-Изменения!C92</f>
        <v>400000</v>
      </c>
      <c r="E92" s="37">
        <f>Изменения!E92-Изменения!D92</f>
        <v>0</v>
      </c>
      <c r="F92" s="37">
        <f>Изменения!F92-Изменения!E92</f>
        <v>392302.09000000358</v>
      </c>
      <c r="G92" s="37">
        <f>Изменения!G92-Изменения!F92</f>
        <v>107007.96999999881</v>
      </c>
      <c r="H92" s="35">
        <v>33777726.420000002</v>
      </c>
      <c r="I92" s="1"/>
      <c r="J92" s="1"/>
    </row>
    <row r="93" spans="1:10" ht="31.5" customHeight="1" x14ac:dyDescent="0.2">
      <c r="A93" s="80" t="s">
        <v>165</v>
      </c>
      <c r="B93" s="18">
        <v>1300</v>
      </c>
      <c r="C93" s="43">
        <v>255485287.86000001</v>
      </c>
      <c r="D93" s="43">
        <f>Изменения!D93-Изменения!C93</f>
        <v>-173893285.54000002</v>
      </c>
      <c r="E93" s="34">
        <f>Изменения!E93-Изменения!D93</f>
        <v>0</v>
      </c>
      <c r="F93" s="34">
        <f>Изменения!F93-Изменения!E93</f>
        <v>-59957046.449999988</v>
      </c>
      <c r="G93" s="34">
        <f>Изменения!G93-Изменения!F93</f>
        <v>0</v>
      </c>
      <c r="H93" s="33">
        <v>21634955.870000001</v>
      </c>
      <c r="I93" s="1"/>
      <c r="J93" s="1"/>
    </row>
    <row r="94" spans="1:10" ht="33" customHeight="1" x14ac:dyDescent="0.2">
      <c r="A94" s="81" t="s">
        <v>166</v>
      </c>
      <c r="B94" s="19">
        <v>1301</v>
      </c>
      <c r="C94" s="42">
        <v>255485287.86000001</v>
      </c>
      <c r="D94" s="42">
        <f>Изменения!D94-Изменения!C94</f>
        <v>-173893285.54000002</v>
      </c>
      <c r="E94" s="37">
        <f>Изменения!E94-Изменения!D94</f>
        <v>0</v>
      </c>
      <c r="F94" s="37">
        <f>Изменения!F94-Изменения!E94</f>
        <v>-59957046.449999988</v>
      </c>
      <c r="G94" s="37">
        <f>Изменения!G94-Изменения!F94</f>
        <v>0</v>
      </c>
      <c r="H94" s="35">
        <v>21634955.870000001</v>
      </c>
      <c r="I94" s="1"/>
      <c r="J94" s="1"/>
    </row>
    <row r="95" spans="1:10" ht="55.5" customHeight="1" x14ac:dyDescent="0.2">
      <c r="A95" s="80" t="s">
        <v>167</v>
      </c>
      <c r="B95" s="18">
        <v>1400</v>
      </c>
      <c r="C95" s="43">
        <v>5756408484.8100004</v>
      </c>
      <c r="D95" s="43">
        <f>Изменения!D95-Изменения!C95</f>
        <v>-40474949.5</v>
      </c>
      <c r="E95" s="34">
        <f>Изменения!E95-Изменения!D95</f>
        <v>200000000</v>
      </c>
      <c r="F95" s="34">
        <f>Изменения!F95-Изменения!E95</f>
        <v>250000000</v>
      </c>
      <c r="G95" s="34">
        <f>Изменения!G95-Изменения!F95</f>
        <v>0</v>
      </c>
      <c r="H95" s="34">
        <v>6165933535.3100004</v>
      </c>
      <c r="I95" s="1"/>
      <c r="J95" s="1"/>
    </row>
    <row r="96" spans="1:10" ht="46.5" customHeight="1" x14ac:dyDescent="0.2">
      <c r="A96" s="81" t="s">
        <v>168</v>
      </c>
      <c r="B96" s="19">
        <v>1401</v>
      </c>
      <c r="C96" s="42">
        <v>4265753100</v>
      </c>
      <c r="D96" s="42">
        <f>Изменения!D96-Изменения!C96</f>
        <v>0</v>
      </c>
      <c r="E96" s="37">
        <f>Изменения!E96-Изменения!D96</f>
        <v>0</v>
      </c>
      <c r="F96" s="37">
        <f>Изменения!F96-Изменения!E96</f>
        <v>0</v>
      </c>
      <c r="G96" s="37">
        <f>Изменения!G96-Изменения!F96</f>
        <v>0</v>
      </c>
      <c r="H96" s="38">
        <v>4265753100</v>
      </c>
      <c r="I96" s="1"/>
      <c r="J96" s="1"/>
    </row>
    <row r="97" spans="1:10" ht="16.5" customHeight="1" x14ac:dyDescent="0.2">
      <c r="A97" s="83" t="s">
        <v>169</v>
      </c>
      <c r="B97" s="19">
        <v>1402</v>
      </c>
      <c r="C97" s="42">
        <v>1450180435.3099999</v>
      </c>
      <c r="D97" s="42">
        <f>Изменения!D97-Изменения!C97</f>
        <v>0</v>
      </c>
      <c r="E97" s="37">
        <f>Изменения!E97-Изменения!D97</f>
        <v>200000000</v>
      </c>
      <c r="F97" s="38">
        <f>Изменения!F97-Изменения!E97</f>
        <v>250000000</v>
      </c>
      <c r="G97" s="38">
        <f>Изменения!G97-Изменения!F97</f>
        <v>0</v>
      </c>
      <c r="H97" s="36">
        <v>1900180435.3099999</v>
      </c>
      <c r="I97" s="1"/>
      <c r="J97" s="1"/>
    </row>
    <row r="98" spans="1:10" ht="31.5" customHeight="1" x14ac:dyDescent="0.2">
      <c r="A98" s="29" t="s">
        <v>170</v>
      </c>
      <c r="B98" s="19">
        <v>1403</v>
      </c>
      <c r="C98" s="46">
        <v>40474949.5</v>
      </c>
      <c r="D98" s="46">
        <f>Изменения!D98-Изменения!C98</f>
        <v>-40474949.5</v>
      </c>
      <c r="E98" s="36">
        <f>Изменения!E98-Изменения!D98</f>
        <v>0</v>
      </c>
      <c r="F98" s="36">
        <f>Изменения!F98-Изменения!E98</f>
        <v>0</v>
      </c>
      <c r="G98" s="36">
        <f>Изменения!G98-Изменения!F98</f>
        <v>0</v>
      </c>
      <c r="H98" s="38">
        <v>0</v>
      </c>
      <c r="I98" s="1"/>
      <c r="J98" s="1"/>
    </row>
    <row r="99" spans="1:10" x14ac:dyDescent="0.2">
      <c r="A99" s="69"/>
      <c r="B99" s="69"/>
      <c r="C99" s="70"/>
      <c r="D99" s="70"/>
      <c r="E99" s="71"/>
      <c r="F99" s="72"/>
      <c r="G99" s="71"/>
      <c r="H99" s="71"/>
    </row>
    <row r="100" spans="1:10" x14ac:dyDescent="0.2">
      <c r="A100" s="69"/>
      <c r="B100" s="69"/>
      <c r="C100" s="73"/>
      <c r="D100" s="73"/>
      <c r="E100" s="69"/>
      <c r="F100" s="69"/>
      <c r="G100" s="69"/>
      <c r="H100" s="69"/>
    </row>
    <row r="101" spans="1:10" ht="15" x14ac:dyDescent="0.25">
      <c r="A101" s="69"/>
      <c r="B101" s="69"/>
      <c r="C101" s="48">
        <f>C26-C27-C37-C39-C42-C52-C57-C61-C69-C72-C79-C85-C90-C93-C95</f>
        <v>0</v>
      </c>
      <c r="D101" s="48">
        <f t="shared" ref="D101:H101" si="1">D26-D27-D37-D39-D42-D52-D57-D61-D69-D72-D79-D85-D90-D93-D95</f>
        <v>5.8114528656005859E-6</v>
      </c>
      <c r="E101" s="24">
        <f t="shared" si="1"/>
        <v>-2.1457672119140625E-6</v>
      </c>
      <c r="F101" s="24">
        <f t="shared" si="1"/>
        <v>2.4735927581787109E-6</v>
      </c>
      <c r="G101" s="24">
        <f t="shared" si="1"/>
        <v>-7.1227550506591797E-6</v>
      </c>
      <c r="H101" s="24">
        <f t="shared" si="1"/>
        <v>0</v>
      </c>
    </row>
    <row r="102" spans="1:10" ht="15" x14ac:dyDescent="0.25">
      <c r="A102" s="69"/>
      <c r="B102" s="69"/>
      <c r="C102" s="48">
        <f>C27-C28-C29-C30-C31-C32-C33-C34-C35-C36</f>
        <v>0</v>
      </c>
      <c r="D102" s="48">
        <f t="shared" ref="D102:H102" si="2">D27-D28-D29-D30-D31-D32-D33-D34-D35-D36</f>
        <v>-2.384185791015625E-7</v>
      </c>
      <c r="E102" s="24">
        <f t="shared" si="2"/>
        <v>1.0430812835693359E-7</v>
      </c>
      <c r="F102" s="24">
        <f t="shared" si="2"/>
        <v>-5.9604644775390625E-8</v>
      </c>
      <c r="G102" s="24">
        <f t="shared" si="2"/>
        <v>1.7881393432617188E-7</v>
      </c>
      <c r="H102" s="24">
        <f t="shared" si="2"/>
        <v>0</v>
      </c>
    </row>
    <row r="103" spans="1:10" ht="15" x14ac:dyDescent="0.25">
      <c r="A103" s="69"/>
      <c r="B103" s="69"/>
      <c r="C103" s="48">
        <f t="shared" ref="C103" si="3">C37-C38</f>
        <v>0</v>
      </c>
      <c r="D103" s="48">
        <f t="shared" ref="D103:H103" si="4">D37-D38</f>
        <v>0</v>
      </c>
      <c r="E103" s="24">
        <f t="shared" si="4"/>
        <v>0</v>
      </c>
      <c r="F103" s="24">
        <f t="shared" si="4"/>
        <v>0</v>
      </c>
      <c r="G103" s="24">
        <f t="shared" si="4"/>
        <v>0</v>
      </c>
      <c r="H103" s="24">
        <f t="shared" si="4"/>
        <v>0</v>
      </c>
    </row>
    <row r="104" spans="1:10" ht="15" x14ac:dyDescent="0.25">
      <c r="A104" s="69"/>
      <c r="B104" s="69"/>
      <c r="C104" s="48">
        <f>C39-C40-C41</f>
        <v>0</v>
      </c>
      <c r="D104" s="48">
        <f t="shared" ref="D104:H104" si="5">D39-D40-D41</f>
        <v>0</v>
      </c>
      <c r="E104" s="24">
        <f t="shared" si="5"/>
        <v>0</v>
      </c>
      <c r="F104" s="24">
        <f t="shared" si="5"/>
        <v>0</v>
      </c>
      <c r="G104" s="24">
        <f t="shared" si="5"/>
        <v>0</v>
      </c>
      <c r="H104" s="24">
        <f t="shared" si="5"/>
        <v>0</v>
      </c>
    </row>
    <row r="105" spans="1:10" ht="15" x14ac:dyDescent="0.25">
      <c r="A105" s="69"/>
      <c r="B105" s="69"/>
      <c r="C105" s="48">
        <f>C42-C43-C44-C45-C46-C47-C48-C49-C50-C51</f>
        <v>0</v>
      </c>
      <c r="D105" s="48">
        <f t="shared" ref="D105:H105" si="6">D42-D43-D44-D45-D46-D47-D48-D49-D50-D51</f>
        <v>-1.0728836059570313E-6</v>
      </c>
      <c r="E105" s="24">
        <f t="shared" si="6"/>
        <v>-9.5367431640625E-7</v>
      </c>
      <c r="F105" s="24">
        <f>F42-F43-F44-F45-F46-F47-F48-F49-F50-F51</f>
        <v>2.86102294921875E-6</v>
      </c>
      <c r="G105" s="24">
        <f t="shared" si="6"/>
        <v>-1.3560056686401367E-6</v>
      </c>
      <c r="H105" s="24">
        <f t="shared" si="6"/>
        <v>0</v>
      </c>
    </row>
    <row r="106" spans="1:10" ht="15" x14ac:dyDescent="0.25">
      <c r="A106" s="69"/>
      <c r="B106" s="69"/>
      <c r="C106" s="48">
        <f t="shared" ref="C106" si="7">C52-C53-C54-C55-C56</f>
        <v>0</v>
      </c>
      <c r="D106" s="48">
        <f t="shared" ref="D106:H106" si="8">D52-D53-D54-D55-D56</f>
        <v>0</v>
      </c>
      <c r="E106" s="24">
        <f t="shared" si="8"/>
        <v>2.384185791015625E-7</v>
      </c>
      <c r="F106" s="24">
        <f t="shared" si="8"/>
        <v>0</v>
      </c>
      <c r="G106" s="24">
        <f t="shared" si="8"/>
        <v>5.9604644775390625E-8</v>
      </c>
      <c r="H106" s="24">
        <f t="shared" si="8"/>
        <v>0</v>
      </c>
    </row>
    <row r="107" spans="1:10" ht="15" x14ac:dyDescent="0.25">
      <c r="A107" s="69"/>
      <c r="B107" s="69"/>
      <c r="C107" s="48">
        <f t="shared" ref="C107" si="9">C57-C58-C59-C60</f>
        <v>1.1920928955078125E-7</v>
      </c>
      <c r="D107" s="48">
        <f t="shared" ref="D107:H107" si="10">D57-D58-D59-D60</f>
        <v>0</v>
      </c>
      <c r="E107" s="24">
        <f t="shared" si="10"/>
        <v>0</v>
      </c>
      <c r="F107" s="24">
        <f t="shared" si="10"/>
        <v>-1.1920928955078125E-7</v>
      </c>
      <c r="G107" s="24">
        <f t="shared" si="10"/>
        <v>0</v>
      </c>
      <c r="H107" s="24">
        <f t="shared" si="10"/>
        <v>0</v>
      </c>
    </row>
    <row r="108" spans="1:10" ht="15" x14ac:dyDescent="0.25">
      <c r="A108" s="69"/>
      <c r="B108" s="69"/>
      <c r="C108" s="48">
        <f t="shared" ref="C108" si="11">C61-C62-C63-C64-C65-C66-C67-C68</f>
        <v>1.5497207641601563E-6</v>
      </c>
      <c r="D108" s="48">
        <f t="shared" ref="D108:H108" si="12">D61-D62-D63-D64-D65-D66-D67-D68</f>
        <v>-1.1920928955078125E-6</v>
      </c>
      <c r="E108" s="24">
        <f t="shared" si="12"/>
        <v>1.3709068298339844E-6</v>
      </c>
      <c r="F108" s="24">
        <f t="shared" si="12"/>
        <v>-1.6838312149047852E-6</v>
      </c>
      <c r="G108" s="24">
        <f t="shared" si="12"/>
        <v>4.76837158203125E-7</v>
      </c>
      <c r="H108" s="24">
        <f t="shared" si="12"/>
        <v>0</v>
      </c>
    </row>
    <row r="109" spans="1:10" ht="15" x14ac:dyDescent="0.25">
      <c r="A109" s="69"/>
      <c r="B109" s="69"/>
      <c r="C109" s="48">
        <f t="shared" ref="C109" si="13">C69-C70-C71</f>
        <v>1.4901161193847656E-7</v>
      </c>
      <c r="D109" s="48">
        <f t="shared" ref="D109:H109" si="14">D69-D70-D71</f>
        <v>-5.9604644775390625E-8</v>
      </c>
      <c r="E109" s="24">
        <f t="shared" si="14"/>
        <v>-2.384185791015625E-7</v>
      </c>
      <c r="F109" s="24">
        <f t="shared" si="14"/>
        <v>2.905726432800293E-7</v>
      </c>
      <c r="G109" s="24">
        <f t="shared" si="14"/>
        <v>-1.4901161193847656E-8</v>
      </c>
      <c r="H109" s="24">
        <f t="shared" si="14"/>
        <v>1.2665987014770508E-7</v>
      </c>
    </row>
    <row r="110" spans="1:10" ht="15" x14ac:dyDescent="0.25">
      <c r="A110" s="69"/>
      <c r="B110" s="69"/>
      <c r="C110" s="48">
        <f t="shared" ref="C110" si="15">C72-C73-C74-C75-C76-C77-C78</f>
        <v>0</v>
      </c>
      <c r="D110" s="48">
        <f t="shared" ref="D110:H110" si="16">D72-D73-D74-D75-D76-D77-D78</f>
        <v>-4.76837158203125E-7</v>
      </c>
      <c r="E110" s="24">
        <f t="shared" si="16"/>
        <v>2.5331974029541016E-7</v>
      </c>
      <c r="F110" s="24">
        <f t="shared" si="16"/>
        <v>-5.9604644775390625E-7</v>
      </c>
      <c r="G110" s="24">
        <f t="shared" si="16"/>
        <v>-2.0861625671386719E-7</v>
      </c>
      <c r="H110" s="24">
        <f t="shared" si="16"/>
        <v>0</v>
      </c>
    </row>
    <row r="111" spans="1:10" ht="15" x14ac:dyDescent="0.25">
      <c r="A111" s="69"/>
      <c r="B111" s="69"/>
      <c r="C111" s="48">
        <f t="shared" ref="C111" si="17">C79-C80-C81-C82-C83-C84</f>
        <v>0</v>
      </c>
      <c r="D111" s="48">
        <f t="shared" ref="D111:H111" si="18">D79-D80-D81-D82-D83-D84</f>
        <v>4.76837158203125E-7</v>
      </c>
      <c r="E111" s="24">
        <f t="shared" si="18"/>
        <v>-7.3015689849853516E-7</v>
      </c>
      <c r="F111" s="24">
        <f t="shared" si="18"/>
        <v>3.7252902984619141E-7</v>
      </c>
      <c r="G111" s="24">
        <f t="shared" si="18"/>
        <v>-5.9604644775390625E-7</v>
      </c>
      <c r="H111" s="24">
        <f t="shared" si="18"/>
        <v>0</v>
      </c>
    </row>
    <row r="112" spans="1:10" ht="15" x14ac:dyDescent="0.25">
      <c r="A112" s="69"/>
      <c r="B112" s="69"/>
      <c r="C112" s="48">
        <f t="shared" ref="C112" si="19">C85-C86-C87-C88-C89</f>
        <v>-1.0430812835693359E-7</v>
      </c>
      <c r="D112" s="48">
        <f t="shared" ref="D112:H112" si="20">D85-D86-D87-D88-D89</f>
        <v>0</v>
      </c>
      <c r="E112" s="24">
        <f t="shared" si="20"/>
        <v>0</v>
      </c>
      <c r="F112" s="24">
        <f t="shared" si="20"/>
        <v>-1.5087425708770752E-7</v>
      </c>
      <c r="G112" s="24">
        <f t="shared" si="20"/>
        <v>1.0430812835693359E-7</v>
      </c>
      <c r="H112" s="24">
        <f t="shared" si="20"/>
        <v>0</v>
      </c>
    </row>
    <row r="113" spans="1:8" ht="15" x14ac:dyDescent="0.25">
      <c r="A113" s="69"/>
      <c r="B113" s="69"/>
      <c r="C113" s="48">
        <f t="shared" ref="C113" si="21">C90-C91-C92</f>
        <v>0</v>
      </c>
      <c r="D113" s="48">
        <f t="shared" ref="D113:H113" si="22">D90-D91-D92</f>
        <v>-1.4901161193847656E-8</v>
      </c>
      <c r="E113" s="24">
        <f t="shared" si="22"/>
        <v>0</v>
      </c>
      <c r="F113" s="24">
        <f t="shared" si="22"/>
        <v>0</v>
      </c>
      <c r="G113" s="24">
        <f t="shared" si="22"/>
        <v>0</v>
      </c>
      <c r="H113" s="24">
        <f t="shared" si="22"/>
        <v>0</v>
      </c>
    </row>
    <row r="114" spans="1:8" ht="15" x14ac:dyDescent="0.25">
      <c r="A114" s="69"/>
      <c r="B114" s="69"/>
      <c r="C114" s="48">
        <f t="shared" ref="C114" si="23">C93-C94</f>
        <v>0</v>
      </c>
      <c r="D114" s="48">
        <f t="shared" ref="D114:H114" si="24">D93-D94</f>
        <v>0</v>
      </c>
      <c r="E114" s="24">
        <f t="shared" si="24"/>
        <v>0</v>
      </c>
      <c r="F114" s="24">
        <f t="shared" si="24"/>
        <v>0</v>
      </c>
      <c r="G114" s="24">
        <f t="shared" si="24"/>
        <v>0</v>
      </c>
      <c r="H114" s="24">
        <f t="shared" si="24"/>
        <v>0</v>
      </c>
    </row>
    <row r="115" spans="1:8" ht="15" x14ac:dyDescent="0.25">
      <c r="A115" s="69"/>
      <c r="B115" s="69"/>
      <c r="C115" s="48">
        <f t="shared" ref="C115" si="25">C95-C96-C97-C98</f>
        <v>4.76837158203125E-7</v>
      </c>
      <c r="D115" s="48">
        <f t="shared" ref="D115:H115" si="26">D95-D96-D97-D98</f>
        <v>0</v>
      </c>
      <c r="E115" s="24">
        <f t="shared" si="26"/>
        <v>0</v>
      </c>
      <c r="F115" s="24">
        <f t="shared" si="26"/>
        <v>0</v>
      </c>
      <c r="G115" s="24">
        <f t="shared" si="26"/>
        <v>0</v>
      </c>
      <c r="H115" s="24">
        <f t="shared" si="26"/>
        <v>4.76837158203125E-7</v>
      </c>
    </row>
    <row r="116" spans="1:8" x14ac:dyDescent="0.2">
      <c r="C116" s="74"/>
      <c r="D116" s="74"/>
      <c r="E116" s="75"/>
      <c r="F116" s="75"/>
      <c r="G116" s="75"/>
      <c r="H116" s="75"/>
    </row>
  </sheetData>
  <mergeCells count="2">
    <mergeCell ref="A1:H1"/>
    <mergeCell ref="A2:H2"/>
  </mergeCells>
  <pageMargins left="0" right="0" top="0.98425196850393704" bottom="0.59055118110236227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Изменения</vt:lpstr>
      <vt:lpstr>Изменения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Скалова Елена Александровна</cp:lastModifiedBy>
  <cp:lastPrinted>2017-04-25T13:11:26Z</cp:lastPrinted>
  <dcterms:created xsi:type="dcterms:W3CDTF">2014-03-24T07:39:29Z</dcterms:created>
  <dcterms:modified xsi:type="dcterms:W3CDTF">2024-05-02T11:30:35Z</dcterms:modified>
</cp:coreProperties>
</file>